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435" windowWidth="12120" windowHeight="8520"/>
  </bookViews>
  <sheets>
    <sheet name="A1" sheetId="1" r:id="rId1"/>
    <sheet name="A2" sheetId="2" r:id="rId2"/>
  </sheets>
  <definedNames>
    <definedName name="_xlnm.Print_Area" localSheetId="0">'A1'!$A$1:$I$94</definedName>
    <definedName name="_xlnm.Print_Area" localSheetId="1">'A2'!$A$1:$P$28</definedName>
    <definedName name="Texto1" localSheetId="0">'A1'!#REF!</definedName>
    <definedName name="Texto10" localSheetId="0">'A1'!#REF!</definedName>
    <definedName name="Texto12" localSheetId="0">'A1'!#REF!</definedName>
    <definedName name="Texto13" localSheetId="0">'A1'!#REF!</definedName>
    <definedName name="Texto14" localSheetId="0">'A1'!#REF!</definedName>
    <definedName name="Texto15" localSheetId="0">'A1'!#REF!</definedName>
    <definedName name="Texto16" localSheetId="0">'A1'!$A$80</definedName>
    <definedName name="Texto2" localSheetId="0">'A1'!#REF!</definedName>
    <definedName name="Texto3" localSheetId="0">'A1'!$I$3</definedName>
    <definedName name="Texto4" localSheetId="0">'A1'!$A$5</definedName>
    <definedName name="Texto42" localSheetId="0">'A1'!#REF!</definedName>
    <definedName name="Texto43" localSheetId="0">'A1'!#REF!</definedName>
    <definedName name="Texto5" localSheetId="0">'A1'!$G$5</definedName>
    <definedName name="Texto7" localSheetId="0">'A1'!#REF!</definedName>
    <definedName name="Texto8" localSheetId="0">'A1'!#REF!</definedName>
    <definedName name="Texto9" localSheetId="0">'A1'!#REF!</definedName>
  </definedNames>
  <calcPr calcId="124519"/>
</workbook>
</file>

<file path=xl/calcChain.xml><?xml version="1.0" encoding="utf-8"?>
<calcChain xmlns="http://schemas.openxmlformats.org/spreadsheetml/2006/main">
  <c r="G13" i="1"/>
  <c r="H13" s="1"/>
  <c r="I13" s="1"/>
  <c r="G14"/>
  <c r="H14" s="1"/>
  <c r="I14" s="1"/>
  <c r="G15"/>
  <c r="G16"/>
  <c r="H16" s="1"/>
  <c r="I16" s="1"/>
  <c r="G19"/>
  <c r="H19" s="1"/>
  <c r="I19" s="1"/>
  <c r="G20"/>
  <c r="G21"/>
  <c r="H21" s="1"/>
  <c r="I21" s="1"/>
  <c r="G22"/>
  <c r="G23"/>
  <c r="G26"/>
  <c r="G27"/>
  <c r="G28"/>
  <c r="H28" s="1"/>
  <c r="I28" s="1"/>
  <c r="G31"/>
  <c r="H31" s="1"/>
  <c r="I31" s="1"/>
  <c r="G32"/>
  <c r="G33"/>
  <c r="G34"/>
  <c r="G35"/>
  <c r="G36"/>
  <c r="H36" s="1"/>
  <c r="I36" s="1"/>
  <c r="G37"/>
  <c r="G40"/>
  <c r="H40" s="1"/>
  <c r="I40" s="1"/>
  <c r="G41"/>
  <c r="G42"/>
  <c r="G43"/>
  <c r="H43" s="1"/>
  <c r="I43" s="1"/>
  <c r="G44"/>
  <c r="G45"/>
  <c r="H45" s="1"/>
  <c r="I45" s="1"/>
  <c r="G46"/>
  <c r="H46" s="1"/>
  <c r="I46" s="1"/>
  <c r="G47"/>
  <c r="G48"/>
  <c r="H48" s="1"/>
  <c r="I48" s="1"/>
  <c r="G51"/>
  <c r="G52"/>
  <c r="G53"/>
  <c r="H53" s="1"/>
  <c r="I53" s="1"/>
  <c r="G54"/>
  <c r="G57"/>
  <c r="H57" s="1"/>
  <c r="I57" s="1"/>
  <c r="G58"/>
  <c r="G59"/>
  <c r="G60"/>
  <c r="H60" s="1"/>
  <c r="I60" s="1"/>
  <c r="G61"/>
  <c r="H61" s="1"/>
  <c r="I61" s="1"/>
  <c r="G64"/>
  <c r="G65"/>
  <c r="G66"/>
  <c r="G69"/>
  <c r="G70"/>
  <c r="H70" s="1"/>
  <c r="I70" s="1"/>
  <c r="G71"/>
  <c r="G72"/>
  <c r="H72" s="1"/>
  <c r="I72" s="1"/>
  <c r="G75"/>
  <c r="H75" s="1"/>
  <c r="I75" s="1"/>
  <c r="G76"/>
  <c r="P13" i="2"/>
  <c r="P14"/>
  <c r="P12"/>
  <c r="H76" i="1"/>
  <c r="I76" s="1"/>
  <c r="H69"/>
  <c r="I69" s="1"/>
  <c r="H66"/>
  <c r="I66" s="1"/>
  <c r="H65"/>
  <c r="I65" s="1"/>
  <c r="H59"/>
  <c r="I59" s="1"/>
  <c r="H58"/>
  <c r="I58" s="1"/>
  <c r="H51"/>
  <c r="I51" s="1"/>
  <c r="H47"/>
  <c r="I47" s="1"/>
  <c r="H44"/>
  <c r="I44" s="1"/>
  <c r="H37"/>
  <c r="I37" s="1"/>
  <c r="H35"/>
  <c r="I35" s="1"/>
  <c r="H34"/>
  <c r="I34" s="1"/>
  <c r="H32"/>
  <c r="I32" s="1"/>
  <c r="H27"/>
  <c r="I27" s="1"/>
  <c r="H26"/>
  <c r="I26" s="1"/>
  <c r="H22"/>
  <c r="I22" s="1"/>
  <c r="H23"/>
  <c r="I23" s="1"/>
  <c r="H20"/>
  <c r="I20" s="1"/>
  <c r="H15"/>
  <c r="I15" s="1"/>
  <c r="H71"/>
  <c r="I71" s="1"/>
  <c r="H64"/>
  <c r="I64" s="1"/>
  <c r="H54"/>
  <c r="I54" s="1"/>
  <c r="H52"/>
  <c r="I52" s="1"/>
  <c r="H42"/>
  <c r="I42" s="1"/>
  <c r="H41"/>
  <c r="I41" s="1"/>
  <c r="H33"/>
  <c r="I33" s="1"/>
  <c r="B19" i="2"/>
  <c r="B18"/>
  <c r="B17"/>
  <c r="B16"/>
  <c r="B15"/>
  <c r="B14"/>
  <c r="B13"/>
  <c r="B12"/>
  <c r="B11"/>
  <c r="O6"/>
  <c r="A6"/>
  <c r="A3"/>
  <c r="B10"/>
  <c r="P19"/>
  <c r="P18"/>
  <c r="P17"/>
  <c r="P16"/>
  <c r="P15"/>
  <c r="P11"/>
  <c r="P10"/>
  <c r="M35" i="1" l="1"/>
  <c r="T13" i="2" s="1"/>
  <c r="G13" s="1"/>
  <c r="M66" i="1"/>
  <c r="T17" i="2" s="1"/>
  <c r="K17" s="1"/>
  <c r="M23" i="1"/>
  <c r="T11" i="2" s="1"/>
  <c r="K11" s="1"/>
  <c r="M42" i="1"/>
  <c r="T14" i="2" s="1"/>
  <c r="M72" i="1"/>
  <c r="T18" i="2" s="1"/>
  <c r="M76" i="1"/>
  <c r="T19" i="2" s="1"/>
  <c r="M61" i="1"/>
  <c r="T16" i="2" s="1"/>
  <c r="M28" i="1"/>
  <c r="T12" i="2" s="1"/>
  <c r="E13"/>
  <c r="M14" i="1"/>
  <c r="I78"/>
  <c r="M54"/>
  <c r="T15" i="2" s="1"/>
  <c r="K13" l="1"/>
  <c r="E17"/>
  <c r="G11"/>
  <c r="G17"/>
  <c r="E11"/>
  <c r="I11"/>
  <c r="I13"/>
  <c r="O13" s="1"/>
  <c r="I17"/>
  <c r="I15"/>
  <c r="G15"/>
  <c r="K15"/>
  <c r="E15"/>
  <c r="E14"/>
  <c r="I14"/>
  <c r="K14"/>
  <c r="G14"/>
  <c r="E18"/>
  <c r="K18"/>
  <c r="I18"/>
  <c r="G18"/>
  <c r="G19"/>
  <c r="I19"/>
  <c r="E19"/>
  <c r="K19"/>
  <c r="G16"/>
  <c r="K16"/>
  <c r="E16"/>
  <c r="I16"/>
  <c r="G12"/>
  <c r="E12"/>
  <c r="I12"/>
  <c r="K12"/>
  <c r="T10"/>
  <c r="M78" i="1"/>
  <c r="O14" i="2" l="1"/>
  <c r="O11"/>
  <c r="O17"/>
  <c r="O15"/>
  <c r="E10"/>
  <c r="K10"/>
  <c r="K21" s="1"/>
  <c r="I10"/>
  <c r="I21" s="1"/>
  <c r="G10"/>
  <c r="G21" s="1"/>
  <c r="T22"/>
  <c r="O12"/>
  <c r="O19"/>
  <c r="O18"/>
  <c r="O16"/>
  <c r="O10" l="1"/>
  <c r="E21"/>
  <c r="E22" l="1"/>
  <c r="G22" s="1"/>
  <c r="I22" s="1"/>
  <c r="K22" s="1"/>
  <c r="O21"/>
  <c r="F21" l="1"/>
  <c r="L21"/>
  <c r="J21"/>
  <c r="H21"/>
  <c r="P21" l="1"/>
  <c r="F22"/>
  <c r="H22" s="1"/>
  <c r="J22" s="1"/>
  <c r="L22" s="1"/>
</calcChain>
</file>

<file path=xl/sharedStrings.xml><?xml version="1.0" encoding="utf-8"?>
<sst xmlns="http://schemas.openxmlformats.org/spreadsheetml/2006/main" count="230" uniqueCount="176">
  <si>
    <r>
      <t>FOLHA N</t>
    </r>
    <r>
      <rPr>
        <b/>
        <vertAlign val="superscript"/>
        <sz val="8"/>
        <color indexed="8"/>
        <rFont val="Arial"/>
        <family val="2"/>
      </rPr>
      <t>o</t>
    </r>
    <r>
      <rPr>
        <sz val="8"/>
        <color indexed="8"/>
        <rFont val="Arial"/>
        <family val="2"/>
      </rPr>
      <t>  </t>
    </r>
  </si>
  <si>
    <t>ITEM</t>
  </si>
  <si>
    <t>DISCRIMINAÇÃO</t>
  </si>
  <si>
    <t>UNID.</t>
  </si>
  <si>
    <t>QUANT.</t>
  </si>
  <si>
    <t>PROJETO:</t>
  </si>
  <si>
    <t>CUSTO UNITÁRIO</t>
  </si>
  <si>
    <t>PLANILHA A 1</t>
  </si>
  <si>
    <t>LOCALIZAÇÃO:</t>
  </si>
  <si>
    <t>Observações:</t>
  </si>
  <si>
    <t>3 - A parcela de Benefícios e Despesas Indiretas (BDI) não poderá ser superior ao divulgado pelo Departamento Estadual de Infraestrutura (DEINFRA).</t>
  </si>
  <si>
    <t>1 - A verificação e aprovação dos orçamentos, a cargo do BRDE, serão efetuadas observando-se os  valores nos aspectos quantitativos e de custos, mediante comparativo com as composições dos custos unitários previstos no Sistema Nacional de Pesquisa e Custos (SINAPI) e, no caso de obras e serviços rodoviários, na tabela do Sistema de Custos Rodoviários (SICRO). Dessa forma sugere-se a composição da planilha orçamentário utilizando-se os referidos parâmetros, citando o código do item correspondente no campo destinado na planilha.</t>
  </si>
  <si>
    <t xml:space="preserve">CÓDIGO (SINAPI / SICRO) </t>
  </si>
  <si>
    <r>
      <t>DATA</t>
    </r>
    <r>
      <rPr>
        <sz val="8"/>
        <color indexed="8"/>
        <rFont val="Arial"/>
        <family val="2"/>
      </rPr>
      <t> </t>
    </r>
  </si>
  <si>
    <t>BDI (%)</t>
  </si>
  <si>
    <t>VALOR TOTAL R$</t>
  </si>
  <si>
    <t>PREÇO DO SERVIÇO</t>
  </si>
  <si>
    <t>2 - Para os itens que não se encontram nas tabelas de referências citadas ou em caso de itens não convencionais, deverá ser apresentada a composição do custo unitário em documetno separado como forma de facilitar tanto a elaboração quanto a análise do orçamento.</t>
  </si>
  <si>
    <t>PREÇO UNITÁRIO</t>
  </si>
  <si>
    <t>SERVIÇOS INICIAIS</t>
  </si>
  <si>
    <t>Barraco da obra c/ inst. hidro-sanitária e elétrica</t>
  </si>
  <si>
    <t>74242/001</t>
  </si>
  <si>
    <t>74209/001</t>
  </si>
  <si>
    <t>74077/002</t>
  </si>
  <si>
    <t>73899/002</t>
  </si>
  <si>
    <t>m²</t>
  </si>
  <si>
    <t>m³</t>
  </si>
  <si>
    <t>1.1</t>
  </si>
  <si>
    <t>1.2</t>
  </si>
  <si>
    <t>1.3</t>
  </si>
  <si>
    <t>1.4</t>
  </si>
  <si>
    <t>2.1</t>
  </si>
  <si>
    <t>2.2</t>
  </si>
  <si>
    <t>2.3</t>
  </si>
  <si>
    <t>2.4</t>
  </si>
  <si>
    <t>73965/010</t>
  </si>
  <si>
    <t>SUPRA ESTRUTURA</t>
  </si>
  <si>
    <t>3.1</t>
  </si>
  <si>
    <t>3.2</t>
  </si>
  <si>
    <t>3.3</t>
  </si>
  <si>
    <t xml:space="preserve">Pilares - concreto armado - Fck 20 Mpa </t>
  </si>
  <si>
    <t>PAREDES E PAINÉIS</t>
  </si>
  <si>
    <t>4.1</t>
  </si>
  <si>
    <t>4.2</t>
  </si>
  <si>
    <t>4.3</t>
  </si>
  <si>
    <t>4.4</t>
  </si>
  <si>
    <t>4.5</t>
  </si>
  <si>
    <t>4.6</t>
  </si>
  <si>
    <t>4.7</t>
  </si>
  <si>
    <t>m</t>
  </si>
  <si>
    <t>74067/001</t>
  </si>
  <si>
    <t>73933/004</t>
  </si>
  <si>
    <t>74200/001</t>
  </si>
  <si>
    <t>COBERTURA E PROTEÇÕES</t>
  </si>
  <si>
    <t>5.1</t>
  </si>
  <si>
    <t>5.2</t>
  </si>
  <si>
    <t>5.3</t>
  </si>
  <si>
    <t>5.4</t>
  </si>
  <si>
    <t>5.5</t>
  </si>
  <si>
    <t>5.6</t>
  </si>
  <si>
    <t>5.7</t>
  </si>
  <si>
    <t>5.8</t>
  </si>
  <si>
    <t>REVESTIMENTOS</t>
  </si>
  <si>
    <t>6.1</t>
  </si>
  <si>
    <t>6.2</t>
  </si>
  <si>
    <t>6.3</t>
  </si>
  <si>
    <t>6.4</t>
  </si>
  <si>
    <t>74088/001</t>
  </si>
  <si>
    <t>74045/001</t>
  </si>
  <si>
    <t>74106/001</t>
  </si>
  <si>
    <t>PAVIMENTAÇÕES</t>
  </si>
  <si>
    <t>7.1</t>
  </si>
  <si>
    <t>7.2</t>
  </si>
  <si>
    <t>7.3</t>
  </si>
  <si>
    <t>7.4</t>
  </si>
  <si>
    <t>7.5</t>
  </si>
  <si>
    <t>73985/001</t>
  </si>
  <si>
    <t>8.1</t>
  </si>
  <si>
    <t>8.2</t>
  </si>
  <si>
    <t>8.3</t>
  </si>
  <si>
    <t>9.1</t>
  </si>
  <si>
    <t>9.2</t>
  </si>
  <si>
    <t>9.3</t>
  </si>
  <si>
    <t>10.1</t>
  </si>
  <si>
    <t>10.2</t>
  </si>
  <si>
    <t>Escavação manual</t>
  </si>
  <si>
    <t>Vigas baldrames - concreto armado fck 20 Mpa</t>
  </si>
  <si>
    <t>BDI</t>
  </si>
  <si>
    <t>PLANILHA   A 2</t>
  </si>
  <si>
    <t>PERÍODO</t>
  </si>
  <si>
    <t>TOTAL</t>
  </si>
  <si>
    <t>Etapa 01</t>
  </si>
  <si>
    <t>Etapa 02</t>
  </si>
  <si>
    <t>Etapa 03</t>
  </si>
  <si>
    <t>Etapa 04</t>
  </si>
  <si>
    <t>R$</t>
  </si>
  <si>
    <t>%</t>
  </si>
  <si>
    <t>TOTAL NO MÊS (SIMPLES)</t>
  </si>
  <si>
    <t>TOTAL NO MÊS (ACUMULADO)</t>
  </si>
  <si>
    <t>PLANILHA DE CRONOGRAMA FÍSICO-FINANCEIRO</t>
  </si>
  <si>
    <t>FOLHA No</t>
  </si>
  <si>
    <t>DATA</t>
  </si>
  <si>
    <t xml:space="preserve">DATA DO ORÇAMENTO: </t>
  </si>
  <si>
    <t>PLANILHA DE ORÇAMENTO PARA OBRAS E SERVIÇOS DE ENGENHARIA</t>
  </si>
  <si>
    <t>MUNICÍPIO: MAREMA - SC</t>
  </si>
  <si>
    <t>CANCHA DE BOCHA</t>
  </si>
  <si>
    <t>Rua Giácomo Duz esquina com a Rua Vidal Ramos</t>
  </si>
  <si>
    <t>Locação da obra</t>
  </si>
  <si>
    <t>Placa da obra pintada e fixada em estrutura de madeira 2,00 X 1,50 m</t>
  </si>
  <si>
    <t>Demolição de alvenaria</t>
  </si>
  <si>
    <t>INFRAESTRUTURA</t>
  </si>
  <si>
    <t>Sapatas - concreto armado fck 20 Mpa</t>
  </si>
  <si>
    <t>Reaterro manual</t>
  </si>
  <si>
    <t>Aterro, compactação e nivelamento da cancha de bocha</t>
  </si>
  <si>
    <t>2.5</t>
  </si>
  <si>
    <t xml:space="preserve">Vigas da estrutura - concreto armado - Fck 20 Mpa </t>
  </si>
  <si>
    <t>Suporte para caixa d'água - estrutura metálica</t>
  </si>
  <si>
    <t>Mercado</t>
  </si>
  <si>
    <t>Alvenaria de tijolo a vista - 15 cm</t>
  </si>
  <si>
    <t xml:space="preserve">Vidro 4 mm </t>
  </si>
  <si>
    <t>Vergas e contravergas</t>
  </si>
  <si>
    <t>Fechaduras de embutir padrão popular</t>
  </si>
  <si>
    <t>Fechaduras p/ porta 2 folhas - vidro temperado</t>
  </si>
  <si>
    <t>73810/001</t>
  </si>
  <si>
    <t>74068/002</t>
  </si>
  <si>
    <t>74068/004</t>
  </si>
  <si>
    <t>Cobertura com telha fibrocimento 6 mm</t>
  </si>
  <si>
    <t>Cumeeira para telha ondulada 6 mm</t>
  </si>
  <si>
    <t>Calhas metálicas</t>
  </si>
  <si>
    <t>Forro PVC 10 mm com estrutura de madeira e acabamentos</t>
  </si>
  <si>
    <t>Tubulações de descida c/ conexões 100mm</t>
  </si>
  <si>
    <t xml:space="preserve">Piso de concreto desempenado - 6 cm </t>
  </si>
  <si>
    <t>Rodapé cerâmico 5cm com argamassa colante</t>
  </si>
  <si>
    <t>Piso cerâmico PEI 4 - com arg. Colante</t>
  </si>
  <si>
    <t>Areia fina para cancha de bocha - distribuição e nivelamento</t>
  </si>
  <si>
    <t>74108/001</t>
  </si>
  <si>
    <t>Impermeabilização baldrames</t>
  </si>
  <si>
    <t xml:space="preserve">Soleiras em granito </t>
  </si>
  <si>
    <t>Pingadeiras em granito das janelas</t>
  </si>
  <si>
    <t>Bancada de madeira envernizada -  L = 30 cm - esp. 3 cm - cancha de bocha</t>
  </si>
  <si>
    <t>mercado</t>
  </si>
  <si>
    <t>INSTALAÇÕES ELÉTRICAS</t>
  </si>
  <si>
    <t>Pontos de tomadas</t>
  </si>
  <si>
    <t>Pontos de interruptores</t>
  </si>
  <si>
    <t>73953/004</t>
  </si>
  <si>
    <t>Luminária fluorescente 2X40W, 220 V de embutir, completa</t>
  </si>
  <si>
    <t>Caixa d' água 500 L</t>
  </si>
  <si>
    <t>Flange para caixa d'água 25mm</t>
  </si>
  <si>
    <t>Torneira metálica</t>
  </si>
  <si>
    <t>COMPLEMENTARES</t>
  </si>
  <si>
    <t>Limpeza geral</t>
  </si>
  <si>
    <t>Placa de registro histórico</t>
  </si>
  <si>
    <t>73949/002</t>
  </si>
  <si>
    <t>und.</t>
  </si>
  <si>
    <t>PROJETO: CANCHA DE BOCHA</t>
  </si>
  <si>
    <t>LOCALIZAÇÃO: Rua Giácomo Duz esquina com a Rua Vidal Ramos</t>
  </si>
  <si>
    <t>Data de referência dos custos: AGOSTO</t>
  </si>
  <si>
    <t>Sobre calhas - metálicas</t>
  </si>
  <si>
    <t>Pingadeiras - metálicas</t>
  </si>
  <si>
    <t>Cobertura com telha translúcida</t>
  </si>
  <si>
    <t>Estrutura de alumínio para portas e janelas de vidro  4 mm</t>
  </si>
  <si>
    <t>Porta de ferro - 80x1,20 abrir - com pintura esmalte sintético - cancha</t>
  </si>
  <si>
    <t>Pintura com verniz acrílico incolor para alvenaria aparente</t>
  </si>
  <si>
    <t>5.9</t>
  </si>
  <si>
    <t>Estrutura de madeira para cobertura com telha fibrocimento</t>
  </si>
  <si>
    <t>73931/001</t>
  </si>
  <si>
    <t>INSTALAÇÕES PLUVIAIS E CAPTAÇÃO DE AGUAS</t>
  </si>
  <si>
    <t>9.4</t>
  </si>
  <si>
    <t>Ponto hidraulico 25 mm</t>
  </si>
  <si>
    <t>73959/001</t>
  </si>
  <si>
    <t>Periodicidade das Etapas: Mensal</t>
  </si>
  <si>
    <t>Nº CREA  </t>
  </si>
  <si>
    <t>NOME:  </t>
  </si>
  <si>
    <r>
      <t xml:space="preserve">DATA: </t>
    </r>
    <r>
      <rPr>
        <sz val="10"/>
        <color indexed="8"/>
        <rFont val="Arial"/>
        <family val="2"/>
      </rPr>
      <t>    </t>
    </r>
  </si>
  <si>
    <t xml:space="preserve">NOME: </t>
  </si>
  <si>
    <t>Nº CREA:  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</si>
</sst>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71" formatCode="_(* #,##0.00_);_(* \(#,##0.00\);_(* &quot;-&quot;??_);_(@_)"/>
    <numFmt numFmtId="185" formatCode="&quot;R$ &quot;#,##0.00"/>
    <numFmt numFmtId="186" formatCode="&quot;R$&quot;\ #,##0.00"/>
  </numFmts>
  <fonts count="24">
    <font>
      <sz val="10"/>
      <name val="Arial"/>
    </font>
    <font>
      <sz val="10"/>
      <name val="Arial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vertAlign val="superscript"/>
      <sz val="8"/>
      <color indexed="8"/>
      <name val="Arial"/>
      <family val="2"/>
    </font>
    <font>
      <sz val="14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0"/>
      <name val="Arial"/>
    </font>
    <font>
      <b/>
      <sz val="16"/>
      <color indexed="8"/>
      <name val="Arial"/>
      <family val="2"/>
    </font>
    <font>
      <b/>
      <sz val="9"/>
      <color indexed="8"/>
      <name val="Arial"/>
      <family val="2"/>
    </font>
    <font>
      <sz val="10"/>
      <name val="Times New Roman"/>
      <family val="1"/>
    </font>
    <font>
      <sz val="11"/>
      <color indexed="8"/>
      <name val="Arial"/>
      <family val="2"/>
    </font>
    <font>
      <sz val="8"/>
      <name val="Times New Roman"/>
      <family val="1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171" fontId="1" fillId="0" borderId="0" applyFont="0" applyFill="0" applyBorder="0" applyAlignment="0" applyProtection="0"/>
  </cellStyleXfs>
  <cellXfs count="186">
    <xf numFmtId="0" fontId="0" fillId="0" borderId="0" xfId="0"/>
    <xf numFmtId="0" fontId="4" fillId="3" borderId="0" xfId="0" applyFont="1" applyFill="1" applyBorder="1" applyAlignment="1">
      <alignment horizontal="justify" vertical="top" wrapText="1"/>
    </xf>
    <xf numFmtId="0" fontId="0" fillId="3" borderId="0" xfId="0" applyFill="1"/>
    <xf numFmtId="0" fontId="3" fillId="0" borderId="1" xfId="0" applyFont="1" applyBorder="1" applyAlignment="1">
      <alignment vertical="top" wrapText="1"/>
    </xf>
    <xf numFmtId="49" fontId="6" fillId="0" borderId="2" xfId="0" applyNumberFormat="1" applyFont="1" applyBorder="1" applyAlignment="1">
      <alignment horizontal="center" vertical="center" wrapText="1"/>
    </xf>
    <xf numFmtId="0" fontId="9" fillId="3" borderId="3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horizontal="justify" vertical="top" wrapText="1"/>
    </xf>
    <xf numFmtId="0" fontId="7" fillId="0" borderId="0" xfId="0" applyFont="1" applyAlignment="1">
      <alignment horizontal="left" wrapText="1"/>
    </xf>
    <xf numFmtId="0" fontId="2" fillId="0" borderId="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/>
    <xf numFmtId="0" fontId="2" fillId="0" borderId="6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2" fillId="0" borderId="0" xfId="0" applyFont="1" applyBorder="1"/>
    <xf numFmtId="0" fontId="13" fillId="0" borderId="7" xfId="0" applyFont="1" applyBorder="1"/>
    <xf numFmtId="2" fontId="13" fillId="3" borderId="7" xfId="0" applyNumberFormat="1" applyFont="1" applyFill="1" applyBorder="1" applyAlignment="1">
      <alignment horizontal="center"/>
    </xf>
    <xf numFmtId="10" fontId="13" fillId="3" borderId="7" xfId="0" applyNumberFormat="1" applyFont="1" applyFill="1" applyBorder="1" applyAlignment="1">
      <alignment horizontal="center"/>
    </xf>
    <xf numFmtId="0" fontId="13" fillId="0" borderId="7" xfId="0" applyFont="1" applyBorder="1" applyAlignment="1">
      <alignment horizontal="center"/>
    </xf>
    <xf numFmtId="1" fontId="13" fillId="3" borderId="7" xfId="0" applyNumberFormat="1" applyFont="1" applyFill="1" applyBorder="1" applyAlignment="1">
      <alignment horizontal="center"/>
    </xf>
    <xf numFmtId="0" fontId="13" fillId="0" borderId="7" xfId="0" applyFont="1" applyBorder="1" applyAlignment="1">
      <alignment horizontal="left"/>
    </xf>
    <xf numFmtId="0" fontId="13" fillId="0" borderId="7" xfId="0" applyFont="1" applyFill="1" applyBorder="1" applyAlignment="1">
      <alignment horizontal="left"/>
    </xf>
    <xf numFmtId="1" fontId="14" fillId="0" borderId="8" xfId="0" applyNumberFormat="1" applyFont="1" applyBorder="1" applyAlignment="1">
      <alignment horizontal="center" vertical="top"/>
    </xf>
    <xf numFmtId="2" fontId="7" fillId="0" borderId="7" xfId="0" applyNumberFormat="1" applyFont="1" applyBorder="1" applyAlignment="1">
      <alignment horizontal="center" vertical="top"/>
    </xf>
    <xf numFmtId="0" fontId="7" fillId="0" borderId="7" xfId="0" applyFont="1" applyBorder="1" applyAlignment="1">
      <alignment horizontal="center" vertical="top" wrapText="1"/>
    </xf>
    <xf numFmtId="4" fontId="7" fillId="0" borderId="7" xfId="0" applyNumberFormat="1" applyFont="1" applyBorder="1" applyAlignment="1">
      <alignment horizontal="right" wrapText="1"/>
    </xf>
    <xf numFmtId="10" fontId="7" fillId="0" borderId="7" xfId="0" applyNumberFormat="1" applyFont="1" applyBorder="1" applyAlignment="1">
      <alignment horizontal="right" wrapText="1"/>
    </xf>
    <xf numFmtId="186" fontId="7" fillId="0" borderId="9" xfId="0" applyNumberFormat="1" applyFont="1" applyBorder="1" applyAlignment="1">
      <alignment horizontal="right" wrapText="1"/>
    </xf>
    <xf numFmtId="185" fontId="7" fillId="0" borderId="10" xfId="0" applyNumberFormat="1" applyFont="1" applyBorder="1" applyAlignment="1">
      <alignment horizontal="right" wrapText="1"/>
    </xf>
    <xf numFmtId="2" fontId="7" fillId="0" borderId="8" xfId="0" applyNumberFormat="1" applyFont="1" applyBorder="1" applyAlignment="1">
      <alignment horizontal="center" vertical="top"/>
    </xf>
    <xf numFmtId="4" fontId="7" fillId="0" borderId="7" xfId="0" applyNumberFormat="1" applyFont="1" applyBorder="1" applyAlignment="1">
      <alignment horizontal="center" wrapText="1"/>
    </xf>
    <xf numFmtId="0" fontId="7" fillId="0" borderId="7" xfId="0" applyFont="1" applyBorder="1" applyAlignment="1">
      <alignment horizontal="justify" vertical="top" wrapText="1"/>
    </xf>
    <xf numFmtId="0" fontId="7" fillId="0" borderId="7" xfId="0" applyNumberFormat="1" applyFont="1" applyBorder="1" applyAlignment="1">
      <alignment horizontal="center" wrapText="1"/>
    </xf>
    <xf numFmtId="1" fontId="11" fillId="3" borderId="7" xfId="0" applyNumberFormat="1" applyFont="1" applyFill="1" applyBorder="1" applyAlignment="1">
      <alignment horizontal="center"/>
    </xf>
    <xf numFmtId="10" fontId="7" fillId="0" borderId="7" xfId="0" applyNumberFormat="1" applyFont="1" applyBorder="1" applyAlignment="1">
      <alignment horizontal="center" wrapText="1"/>
    </xf>
    <xf numFmtId="185" fontId="14" fillId="0" borderId="11" xfId="0" applyNumberFormat="1" applyFont="1" applyBorder="1" applyAlignment="1">
      <alignment horizontal="right" vertical="center" wrapText="1"/>
    </xf>
    <xf numFmtId="49" fontId="15" fillId="0" borderId="2" xfId="0" applyNumberFormat="1" applyFont="1" applyBorder="1" applyAlignment="1">
      <alignment horizontal="center" vertical="center" wrapText="1"/>
    </xf>
    <xf numFmtId="171" fontId="7" fillId="0" borderId="7" xfId="3" applyFont="1" applyBorder="1" applyAlignment="1">
      <alignment horizontal="right" wrapText="1"/>
    </xf>
    <xf numFmtId="171" fontId="7" fillId="0" borderId="7" xfId="3" applyFont="1" applyBorder="1" applyAlignment="1">
      <alignment horizontal="center" wrapText="1"/>
    </xf>
    <xf numFmtId="0" fontId="7" fillId="4" borderId="12" xfId="0" applyFont="1" applyFill="1" applyBorder="1" applyAlignment="1">
      <alignment horizontal="center"/>
    </xf>
    <xf numFmtId="9" fontId="17" fillId="4" borderId="13" xfId="2" applyFont="1" applyFill="1" applyBorder="1" applyAlignment="1">
      <alignment horizontal="center"/>
    </xf>
    <xf numFmtId="0" fontId="0" fillId="0" borderId="0" xfId="0" applyBorder="1"/>
    <xf numFmtId="49" fontId="6" fillId="0" borderId="0" xfId="0" applyNumberFormat="1" applyFont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horizontal="center" vertical="top" wrapText="1"/>
    </xf>
    <xf numFmtId="0" fontId="20" fillId="0" borderId="8" xfId="0" applyFont="1" applyBorder="1" applyAlignment="1">
      <alignment horizontal="center" vertical="top"/>
    </xf>
    <xf numFmtId="0" fontId="14" fillId="0" borderId="0" xfId="0" applyFont="1"/>
    <xf numFmtId="1" fontId="20" fillId="0" borderId="8" xfId="0" applyNumberFormat="1" applyFont="1" applyBorder="1" applyAlignment="1">
      <alignment horizontal="center" vertical="top"/>
    </xf>
    <xf numFmtId="171" fontId="7" fillId="0" borderId="7" xfId="3" applyFont="1" applyBorder="1" applyAlignment="1">
      <alignment horizontal="center"/>
    </xf>
    <xf numFmtId="185" fontId="0" fillId="0" borderId="0" xfId="0" applyNumberFormat="1"/>
    <xf numFmtId="171" fontId="0" fillId="0" borderId="0" xfId="3" applyFont="1" applyBorder="1"/>
    <xf numFmtId="171" fontId="0" fillId="0" borderId="0" xfId="3" applyFont="1"/>
    <xf numFmtId="171" fontId="14" fillId="0" borderId="0" xfId="3" applyFont="1"/>
    <xf numFmtId="39" fontId="4" fillId="0" borderId="7" xfId="3" applyNumberFormat="1" applyFont="1" applyBorder="1" applyAlignment="1">
      <alignment horizontal="right" wrapText="1"/>
    </xf>
    <xf numFmtId="9" fontId="4" fillId="0" borderId="7" xfId="2" applyFont="1" applyBorder="1" applyAlignment="1">
      <alignment horizontal="center" wrapText="1"/>
    </xf>
    <xf numFmtId="39" fontId="4" fillId="2" borderId="7" xfId="3" applyNumberFormat="1" applyFont="1" applyFill="1" applyBorder="1" applyAlignment="1">
      <alignment horizontal="right" wrapText="1"/>
    </xf>
    <xf numFmtId="39" fontId="4" fillId="2" borderId="7" xfId="0" applyNumberFormat="1" applyFont="1" applyFill="1" applyBorder="1" applyAlignment="1">
      <alignment horizontal="right" vertical="center" wrapText="1"/>
    </xf>
    <xf numFmtId="39" fontId="4" fillId="2" borderId="7" xfId="0" applyNumberFormat="1" applyFont="1" applyFill="1" applyBorder="1" applyAlignment="1">
      <alignment horizontal="center" vertical="center" wrapText="1"/>
    </xf>
    <xf numFmtId="39" fontId="4" fillId="2" borderId="14" xfId="0" applyNumberFormat="1" applyFont="1" applyFill="1" applyBorder="1" applyAlignment="1">
      <alignment horizontal="right" vertical="center" wrapText="1"/>
    </xf>
    <xf numFmtId="39" fontId="4" fillId="2" borderId="14" xfId="0" applyNumberFormat="1" applyFont="1" applyFill="1" applyBorder="1" applyAlignment="1">
      <alignment horizontal="center" vertical="center" wrapText="1"/>
    </xf>
    <xf numFmtId="39" fontId="4" fillId="2" borderId="14" xfId="3" applyNumberFormat="1" applyFont="1" applyFill="1" applyBorder="1" applyAlignment="1">
      <alignment horizontal="right" wrapText="1"/>
    </xf>
    <xf numFmtId="39" fontId="4" fillId="2" borderId="11" xfId="3" applyNumberFormat="1" applyFont="1" applyFill="1" applyBorder="1" applyAlignment="1">
      <alignment horizontal="right" wrapText="1"/>
    </xf>
    <xf numFmtId="10" fontId="4" fillId="0" borderId="7" xfId="2" applyNumberFormat="1" applyFont="1" applyBorder="1" applyAlignment="1">
      <alignment horizontal="center" wrapText="1"/>
    </xf>
    <xf numFmtId="43" fontId="4" fillId="0" borderId="7" xfId="3" applyNumberFormat="1" applyFont="1" applyBorder="1" applyAlignment="1">
      <alignment horizontal="center" wrapText="1"/>
    </xf>
    <xf numFmtId="43" fontId="4" fillId="2" borderId="7" xfId="3" applyNumberFormat="1" applyFont="1" applyFill="1" applyBorder="1" applyAlignment="1">
      <alignment horizontal="right" wrapText="1"/>
    </xf>
    <xf numFmtId="10" fontId="4" fillId="2" borderId="10" xfId="2" applyNumberFormat="1" applyFont="1" applyFill="1" applyBorder="1" applyAlignment="1">
      <alignment horizontal="center" wrapText="1"/>
    </xf>
    <xf numFmtId="9" fontId="4" fillId="2" borderId="10" xfId="2" applyFont="1" applyFill="1" applyBorder="1" applyAlignment="1">
      <alignment horizontal="center" wrapText="1"/>
    </xf>
    <xf numFmtId="39" fontId="4" fillId="2" borderId="10" xfId="3" applyNumberFormat="1" applyFont="1" applyFill="1" applyBorder="1" applyAlignment="1">
      <alignment horizontal="center" wrapText="1"/>
    </xf>
    <xf numFmtId="0" fontId="19" fillId="0" borderId="15" xfId="0" applyFont="1" applyBorder="1" applyAlignment="1">
      <alignment vertical="top" wrapText="1"/>
    </xf>
    <xf numFmtId="0" fontId="19" fillId="0" borderId="16" xfId="0" applyFont="1" applyBorder="1" applyAlignment="1">
      <alignment vertical="top" wrapText="1"/>
    </xf>
    <xf numFmtId="0" fontId="13" fillId="0" borderId="0" xfId="0" applyFont="1" applyBorder="1"/>
    <xf numFmtId="0" fontId="13" fillId="3" borderId="7" xfId="0" applyNumberFormat="1" applyFont="1" applyFill="1" applyBorder="1" applyAlignment="1">
      <alignment horizontal="center"/>
    </xf>
    <xf numFmtId="1" fontId="23" fillId="3" borderId="7" xfId="0" applyNumberFormat="1" applyFont="1" applyFill="1" applyBorder="1" applyAlignment="1">
      <alignment horizontal="center"/>
    </xf>
    <xf numFmtId="0" fontId="9" fillId="0" borderId="15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0" fontId="9" fillId="0" borderId="16" xfId="0" applyFont="1" applyBorder="1" applyAlignment="1">
      <alignment horizontal="left" vertical="top" wrapText="1"/>
    </xf>
    <xf numFmtId="0" fontId="9" fillId="0" borderId="37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0" fontId="7" fillId="0" borderId="37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38" xfId="0" applyFont="1" applyBorder="1" applyAlignment="1">
      <alignment horizontal="left" vertical="top" wrapText="1"/>
    </xf>
    <xf numFmtId="0" fontId="7" fillId="0" borderId="39" xfId="0" applyFont="1" applyBorder="1" applyAlignment="1">
      <alignment horizontal="left" vertical="top" wrapText="1"/>
    </xf>
    <xf numFmtId="0" fontId="7" fillId="0" borderId="40" xfId="0" applyFont="1" applyBorder="1" applyAlignment="1">
      <alignment horizontal="left" vertical="top" wrapText="1"/>
    </xf>
    <xf numFmtId="0" fontId="9" fillId="2" borderId="41" xfId="0" applyFont="1" applyFill="1" applyBorder="1" applyAlignment="1">
      <alignment horizontal="right" vertical="center" wrapText="1"/>
    </xf>
    <xf numFmtId="0" fontId="9" fillId="2" borderId="42" xfId="0" applyFont="1" applyFill="1" applyBorder="1" applyAlignment="1">
      <alignment horizontal="right" vertical="center" wrapText="1"/>
    </xf>
    <xf numFmtId="0" fontId="9" fillId="2" borderId="43" xfId="0" applyFont="1" applyFill="1" applyBorder="1" applyAlignment="1">
      <alignment horizontal="right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top" wrapText="1"/>
    </xf>
    <xf numFmtId="0" fontId="9" fillId="0" borderId="29" xfId="0" applyFont="1" applyBorder="1" applyAlignment="1">
      <alignment horizontal="left" vertical="top" wrapText="1"/>
    </xf>
    <xf numFmtId="0" fontId="9" fillId="0" borderId="30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9" fillId="0" borderId="31" xfId="0" applyFont="1" applyBorder="1" applyAlignment="1">
      <alignment horizontal="left" vertical="top" wrapText="1"/>
    </xf>
    <xf numFmtId="0" fontId="9" fillId="0" borderId="44" xfId="0" applyFont="1" applyBorder="1" applyAlignment="1">
      <alignment horizontal="left" vertical="top" wrapText="1"/>
    </xf>
    <xf numFmtId="0" fontId="9" fillId="0" borderId="45" xfId="0" applyFont="1" applyBorder="1" applyAlignment="1">
      <alignment horizontal="left" vertical="top" wrapText="1"/>
    </xf>
    <xf numFmtId="0" fontId="9" fillId="0" borderId="38" xfId="0" applyFont="1" applyBorder="1" applyAlignment="1">
      <alignment horizontal="left" vertical="top" wrapText="1"/>
    </xf>
    <xf numFmtId="0" fontId="9" fillId="2" borderId="1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left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26" xfId="0" applyFont="1" applyBorder="1" applyAlignment="1">
      <alignment horizontal="right" vertical="center" wrapText="1"/>
    </xf>
    <xf numFmtId="0" fontId="2" fillId="0" borderId="27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49" fontId="9" fillId="0" borderId="34" xfId="0" applyNumberFormat="1" applyFont="1" applyBorder="1" applyAlignment="1">
      <alignment horizontal="center" vertical="top" wrapText="1"/>
    </xf>
    <xf numFmtId="0" fontId="9" fillId="0" borderId="47" xfId="0" applyFont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top" wrapText="1"/>
    </xf>
    <xf numFmtId="0" fontId="9" fillId="2" borderId="7" xfId="0" applyFont="1" applyFill="1" applyBorder="1" applyAlignment="1">
      <alignment horizontal="center" wrapText="1"/>
    </xf>
    <xf numFmtId="0" fontId="9" fillId="2" borderId="10" xfId="0" applyFont="1" applyFill="1" applyBorder="1" applyAlignment="1">
      <alignment horizontal="center" wrapText="1"/>
    </xf>
    <xf numFmtId="0" fontId="14" fillId="2" borderId="9" xfId="0" applyFont="1" applyFill="1" applyBorder="1" applyAlignment="1">
      <alignment horizontal="center"/>
    </xf>
    <xf numFmtId="0" fontId="14" fillId="2" borderId="35" xfId="0" applyFont="1" applyFill="1" applyBorder="1" applyAlignment="1">
      <alignment horizontal="center"/>
    </xf>
    <xf numFmtId="0" fontId="18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left" vertical="top" wrapText="1"/>
    </xf>
    <xf numFmtId="0" fontId="2" fillId="0" borderId="35" xfId="0" applyFont="1" applyBorder="1" applyAlignment="1">
      <alignment horizontal="left" vertical="top" wrapText="1"/>
    </xf>
    <xf numFmtId="0" fontId="2" fillId="0" borderId="33" xfId="0" applyFont="1" applyBorder="1" applyAlignment="1">
      <alignment horizontal="left" vertical="top" wrapText="1"/>
    </xf>
    <xf numFmtId="0" fontId="19" fillId="0" borderId="15" xfId="0" applyFont="1" applyBorder="1" applyAlignment="1">
      <alignment horizontal="left" vertical="top" wrapText="1"/>
    </xf>
    <xf numFmtId="0" fontId="19" fillId="0" borderId="16" xfId="0" applyFont="1" applyBorder="1" applyAlignment="1">
      <alignment horizontal="left" vertical="top" wrapText="1"/>
    </xf>
    <xf numFmtId="0" fontId="19" fillId="0" borderId="37" xfId="0" applyFont="1" applyBorder="1" applyAlignment="1">
      <alignment horizontal="left" vertical="top" wrapText="1"/>
    </xf>
    <xf numFmtId="0" fontId="19" fillId="0" borderId="4" xfId="0" applyFont="1" applyBorder="1" applyAlignment="1">
      <alignment horizontal="left" vertical="top" wrapText="1"/>
    </xf>
    <xf numFmtId="0" fontId="2" fillId="0" borderId="4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justify" vertical="top" wrapText="1"/>
    </xf>
    <xf numFmtId="0" fontId="0" fillId="0" borderId="7" xfId="0" applyBorder="1" applyAlignment="1">
      <alignment vertical="top" wrapText="1"/>
    </xf>
    <xf numFmtId="0" fontId="22" fillId="0" borderId="7" xfId="0" applyFont="1" applyBorder="1" applyAlignment="1">
      <alignment horizontal="justify" vertical="top" wrapText="1"/>
    </xf>
    <xf numFmtId="0" fontId="11" fillId="0" borderId="7" xfId="0" applyFont="1" applyBorder="1" applyAlignment="1">
      <alignment vertical="top" wrapText="1"/>
    </xf>
    <xf numFmtId="0" fontId="7" fillId="0" borderId="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21" fillId="0" borderId="34" xfId="0" applyFont="1" applyBorder="1" applyAlignment="1">
      <alignment horizontal="left" vertical="center" wrapText="1"/>
    </xf>
    <xf numFmtId="0" fontId="21" fillId="0" borderId="22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31" xfId="0" applyFont="1" applyBorder="1" applyAlignment="1">
      <alignment horizontal="left" vertical="center" wrapText="1"/>
    </xf>
    <xf numFmtId="0" fontId="21" fillId="0" borderId="23" xfId="0" applyFont="1" applyBorder="1" applyAlignment="1">
      <alignment horizontal="left" vertical="center" wrapText="1"/>
    </xf>
    <xf numFmtId="0" fontId="8" fillId="0" borderId="0" xfId="1" applyAlignment="1" applyProtection="1">
      <alignment horizontal="center"/>
    </xf>
    <xf numFmtId="0" fontId="3" fillId="2" borderId="8" xfId="0" applyFont="1" applyFill="1" applyBorder="1" applyAlignment="1">
      <alignment horizontal="center" vertical="top" wrapText="1"/>
    </xf>
    <xf numFmtId="0" fontId="3" fillId="2" borderId="27" xfId="0" applyFont="1" applyFill="1" applyBorder="1" applyAlignment="1">
      <alignment horizontal="center" vertical="top" wrapText="1"/>
    </xf>
    <xf numFmtId="0" fontId="3" fillId="2" borderId="14" xfId="0" applyFont="1" applyFill="1" applyBorder="1" applyAlignment="1">
      <alignment horizontal="center" vertical="top" wrapText="1"/>
    </xf>
    <xf numFmtId="0" fontId="21" fillId="0" borderId="37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49" fontId="21" fillId="0" borderId="34" xfId="0" applyNumberFormat="1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37" xfId="0" applyFont="1" applyBorder="1" applyAlignment="1">
      <alignment horizontal="left" vertical="center" wrapText="1"/>
    </xf>
  </cellXfs>
  <cellStyles count="4">
    <cellStyle name="Hyperlink" xfId="1" builtinId="8"/>
    <cellStyle name="Normal" xfId="0" builtinId="0"/>
    <cellStyle name="Porcentagem" xfId="2" builtinId="5"/>
    <cellStyle name="Separador de milhares" xfId="3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4"/>
  <sheetViews>
    <sheetView showGridLines="0" tabSelected="1" zoomScaleSheetLayoutView="90" workbookViewId="0">
      <selection activeCell="A86" sqref="A86:I89"/>
    </sheetView>
  </sheetViews>
  <sheetFormatPr defaultRowHeight="12.75"/>
  <cols>
    <col min="1" max="1" width="7" customWidth="1"/>
    <col min="2" max="2" width="11.5703125" customWidth="1"/>
    <col min="3" max="3" width="63.85546875" customWidth="1"/>
    <col min="4" max="4" width="5.85546875" customWidth="1"/>
    <col min="5" max="5" width="10" customWidth="1"/>
    <col min="6" max="6" width="10.5703125" customWidth="1"/>
    <col min="7" max="7" width="8.85546875" customWidth="1"/>
    <col min="8" max="8" width="11.28515625" customWidth="1"/>
    <col min="9" max="9" width="15.5703125" customWidth="1"/>
    <col min="13" max="13" width="14.7109375" bestFit="1" customWidth="1"/>
  </cols>
  <sheetData>
    <row r="1" spans="1:13" ht="40.5" customHeight="1">
      <c r="A1" s="129"/>
      <c r="B1" s="130"/>
      <c r="C1" s="130"/>
      <c r="D1" s="130"/>
      <c r="E1" s="130"/>
      <c r="F1" s="130"/>
      <c r="G1" s="131"/>
      <c r="H1" s="16"/>
      <c r="I1" s="120" t="s">
        <v>7</v>
      </c>
    </row>
    <row r="2" spans="1:13" ht="20.25" customHeight="1">
      <c r="A2" s="126" t="s">
        <v>103</v>
      </c>
      <c r="B2" s="127"/>
      <c r="C2" s="127"/>
      <c r="D2" s="127"/>
      <c r="E2" s="127"/>
      <c r="F2" s="127"/>
      <c r="G2" s="128"/>
      <c r="H2" s="17"/>
      <c r="I2" s="121"/>
      <c r="M2">
        <v>27.84</v>
      </c>
    </row>
    <row r="3" spans="1:13" ht="12" customHeight="1">
      <c r="A3" s="104" t="s">
        <v>104</v>
      </c>
      <c r="B3" s="105"/>
      <c r="C3" s="105"/>
      <c r="D3" s="105"/>
      <c r="E3" s="105"/>
      <c r="F3" s="105"/>
      <c r="G3" s="106"/>
      <c r="H3" s="12"/>
      <c r="I3" s="3" t="s">
        <v>0</v>
      </c>
    </row>
    <row r="4" spans="1:13" ht="12" customHeight="1">
      <c r="A4" s="107"/>
      <c r="B4" s="108"/>
      <c r="C4" s="108"/>
      <c r="D4" s="108"/>
      <c r="E4" s="108"/>
      <c r="F4" s="108"/>
      <c r="G4" s="109"/>
      <c r="H4" s="13"/>
      <c r="I4" s="4"/>
    </row>
    <row r="5" spans="1:13" ht="9.75" customHeight="1">
      <c r="A5" s="104" t="s">
        <v>5</v>
      </c>
      <c r="B5" s="106"/>
      <c r="C5" s="114" t="s">
        <v>105</v>
      </c>
      <c r="D5" s="105"/>
      <c r="E5" s="105"/>
      <c r="F5" s="105"/>
      <c r="G5" s="106"/>
      <c r="H5" s="11"/>
      <c r="I5" s="3" t="s">
        <v>13</v>
      </c>
    </row>
    <row r="6" spans="1:13" ht="17.25" customHeight="1">
      <c r="A6" s="110"/>
      <c r="B6" s="111"/>
      <c r="C6" s="115"/>
      <c r="D6" s="116"/>
      <c r="E6" s="116"/>
      <c r="F6" s="116"/>
      <c r="G6" s="111"/>
      <c r="H6" s="18"/>
      <c r="I6" s="41"/>
      <c r="M6" s="44" t="s">
        <v>87</v>
      </c>
    </row>
    <row r="7" spans="1:13" ht="18" customHeight="1">
      <c r="A7" s="112" t="s">
        <v>8</v>
      </c>
      <c r="B7" s="113"/>
      <c r="C7" s="117" t="s">
        <v>106</v>
      </c>
      <c r="D7" s="118"/>
      <c r="E7" s="118"/>
      <c r="F7" s="118"/>
      <c r="G7" s="118"/>
      <c r="H7" s="118"/>
      <c r="I7" s="119"/>
      <c r="M7" s="45">
        <v>0.26</v>
      </c>
    </row>
    <row r="8" spans="1:13" ht="18" customHeight="1" thickBot="1">
      <c r="A8" s="132" t="s">
        <v>156</v>
      </c>
      <c r="B8" s="133"/>
      <c r="C8" s="133"/>
      <c r="D8" s="133"/>
      <c r="E8" s="133"/>
      <c r="F8" s="133"/>
      <c r="G8" s="133"/>
      <c r="H8" s="134"/>
      <c r="I8" s="135"/>
    </row>
    <row r="9" spans="1:13" ht="6" customHeight="1" thickBot="1">
      <c r="A9" s="8"/>
      <c r="B9" s="9"/>
      <c r="C9" s="9"/>
      <c r="D9" s="9"/>
      <c r="E9" s="9"/>
      <c r="F9" s="9"/>
      <c r="G9" s="9"/>
      <c r="H9" s="9"/>
      <c r="I9" s="10"/>
    </row>
    <row r="10" spans="1:13" ht="21" customHeight="1">
      <c r="A10" s="124" t="s">
        <v>1</v>
      </c>
      <c r="B10" s="102" t="s">
        <v>12</v>
      </c>
      <c r="C10" s="102" t="s">
        <v>2</v>
      </c>
      <c r="D10" s="102" t="s">
        <v>3</v>
      </c>
      <c r="E10" s="102" t="s">
        <v>4</v>
      </c>
      <c r="F10" s="102" t="s">
        <v>6</v>
      </c>
      <c r="G10" s="102" t="s">
        <v>14</v>
      </c>
      <c r="H10" s="102" t="s">
        <v>18</v>
      </c>
      <c r="I10" s="122" t="s">
        <v>16</v>
      </c>
    </row>
    <row r="11" spans="1:13" ht="20.25" customHeight="1">
      <c r="A11" s="125"/>
      <c r="B11" s="103"/>
      <c r="C11" s="103"/>
      <c r="D11" s="103"/>
      <c r="E11" s="103"/>
      <c r="F11" s="103"/>
      <c r="G11" s="103"/>
      <c r="H11" s="103"/>
      <c r="I11" s="123"/>
    </row>
    <row r="12" spans="1:13">
      <c r="A12" s="27">
        <v>1</v>
      </c>
      <c r="B12" s="28"/>
      <c r="C12" s="19" t="s">
        <v>19</v>
      </c>
      <c r="D12" s="29"/>
      <c r="E12" s="30"/>
      <c r="F12" s="30"/>
      <c r="G12" s="31"/>
      <c r="H12" s="32"/>
      <c r="I12" s="33"/>
    </row>
    <row r="13" spans="1:13">
      <c r="A13" s="34" t="s">
        <v>27</v>
      </c>
      <c r="B13" s="21" t="s">
        <v>21</v>
      </c>
      <c r="C13" s="20" t="s">
        <v>20</v>
      </c>
      <c r="D13" s="23" t="s">
        <v>25</v>
      </c>
      <c r="E13" s="53">
        <v>9</v>
      </c>
      <c r="F13" s="35"/>
      <c r="G13" s="39">
        <f>$M$7</f>
        <v>0.26</v>
      </c>
      <c r="H13" s="32">
        <f>ROUND(F13*(1+G13),2)</f>
        <v>0</v>
      </c>
      <c r="I13" s="33">
        <f>ROUND(H13*E13,2)</f>
        <v>0</v>
      </c>
    </row>
    <row r="14" spans="1:13">
      <c r="A14" s="34" t="s">
        <v>28</v>
      </c>
      <c r="B14" s="22" t="s">
        <v>23</v>
      </c>
      <c r="C14" s="20" t="s">
        <v>107</v>
      </c>
      <c r="D14" s="23" t="s">
        <v>25</v>
      </c>
      <c r="E14" s="53">
        <v>147.78</v>
      </c>
      <c r="F14" s="35"/>
      <c r="G14" s="39">
        <f>$M$7</f>
        <v>0.26</v>
      </c>
      <c r="H14" s="32">
        <f>ROUND(F14*(1+G14),2)</f>
        <v>0</v>
      </c>
      <c r="I14" s="33">
        <f>ROUND(H14*E14,2)</f>
        <v>0</v>
      </c>
      <c r="M14" s="54">
        <f>SUM(I13:I16)</f>
        <v>0</v>
      </c>
    </row>
    <row r="15" spans="1:13">
      <c r="A15" s="34" t="s">
        <v>29</v>
      </c>
      <c r="B15" s="22" t="s">
        <v>22</v>
      </c>
      <c r="C15" s="20" t="s">
        <v>108</v>
      </c>
      <c r="D15" s="23" t="s">
        <v>25</v>
      </c>
      <c r="E15" s="53">
        <v>3</v>
      </c>
      <c r="F15" s="35"/>
      <c r="G15" s="39">
        <f>$M$7</f>
        <v>0.26</v>
      </c>
      <c r="H15" s="32">
        <f>ROUND(F15*(1+G15),2)</f>
        <v>0</v>
      </c>
      <c r="I15" s="33">
        <f t="shared" ref="I15:I76" si="0">ROUND(H15*E15,2)</f>
        <v>0</v>
      </c>
    </row>
    <row r="16" spans="1:13">
      <c r="A16" s="34" t="s">
        <v>30</v>
      </c>
      <c r="B16" s="22" t="s">
        <v>24</v>
      </c>
      <c r="C16" s="20" t="s">
        <v>109</v>
      </c>
      <c r="D16" s="23" t="s">
        <v>25</v>
      </c>
      <c r="E16" s="53">
        <v>0.54</v>
      </c>
      <c r="F16" s="35"/>
      <c r="G16" s="39">
        <f>$M$7</f>
        <v>0.26</v>
      </c>
      <c r="H16" s="32">
        <f>ROUND(F16*(1+G16),2)</f>
        <v>0</v>
      </c>
      <c r="I16" s="33">
        <f t="shared" si="0"/>
        <v>0</v>
      </c>
    </row>
    <row r="17" spans="1:13">
      <c r="A17" s="34"/>
      <c r="B17" s="22"/>
      <c r="C17" s="20"/>
      <c r="D17" s="23"/>
      <c r="E17" s="53"/>
      <c r="F17" s="35"/>
      <c r="G17" s="39"/>
      <c r="H17" s="32"/>
      <c r="I17" s="33"/>
    </row>
    <row r="18" spans="1:13">
      <c r="A18" s="27">
        <v>2</v>
      </c>
      <c r="B18" s="28"/>
      <c r="C18" s="19" t="s">
        <v>110</v>
      </c>
      <c r="D18" s="23"/>
      <c r="E18" s="53"/>
      <c r="F18" s="35"/>
      <c r="G18" s="39"/>
      <c r="H18" s="32"/>
      <c r="I18" s="33"/>
    </row>
    <row r="19" spans="1:13">
      <c r="A19" s="34" t="s">
        <v>31</v>
      </c>
      <c r="B19" s="24">
        <v>73346</v>
      </c>
      <c r="C19" s="20" t="s">
        <v>111</v>
      </c>
      <c r="D19" s="23" t="s">
        <v>26</v>
      </c>
      <c r="E19" s="53">
        <v>3.68</v>
      </c>
      <c r="F19" s="35"/>
      <c r="G19" s="39">
        <f>$M$7</f>
        <v>0.26</v>
      </c>
      <c r="H19" s="32">
        <f>ROUND(F19*(1+G19),2)</f>
        <v>0</v>
      </c>
      <c r="I19" s="33">
        <f t="shared" si="0"/>
        <v>0</v>
      </c>
    </row>
    <row r="20" spans="1:13">
      <c r="A20" s="34" t="s">
        <v>32</v>
      </c>
      <c r="B20" s="24">
        <v>73346</v>
      </c>
      <c r="C20" s="20" t="s">
        <v>86</v>
      </c>
      <c r="D20" s="23" t="s">
        <v>26</v>
      </c>
      <c r="E20" s="53">
        <v>4.0999999999999996</v>
      </c>
      <c r="F20" s="35"/>
      <c r="G20" s="39">
        <f>$M$7</f>
        <v>0.26</v>
      </c>
      <c r="H20" s="32">
        <f>ROUND(F20*(1+G20),2)</f>
        <v>0</v>
      </c>
      <c r="I20" s="33">
        <f t="shared" si="0"/>
        <v>0</v>
      </c>
    </row>
    <row r="21" spans="1:13">
      <c r="A21" s="34" t="s">
        <v>33</v>
      </c>
      <c r="B21" s="24" t="s">
        <v>35</v>
      </c>
      <c r="C21" s="20" t="s">
        <v>85</v>
      </c>
      <c r="D21" s="23" t="s">
        <v>26</v>
      </c>
      <c r="E21" s="53">
        <v>16.8</v>
      </c>
      <c r="F21" s="35"/>
      <c r="G21" s="39">
        <f>$M$7</f>
        <v>0.26</v>
      </c>
      <c r="H21" s="32">
        <f>ROUND(F21*(1+G21),2)</f>
        <v>0</v>
      </c>
      <c r="I21" s="33">
        <f t="shared" si="0"/>
        <v>0</v>
      </c>
    </row>
    <row r="22" spans="1:13">
      <c r="A22" s="34" t="s">
        <v>34</v>
      </c>
      <c r="B22" s="24">
        <v>72920</v>
      </c>
      <c r="C22" s="20" t="s">
        <v>112</v>
      </c>
      <c r="D22" s="23" t="s">
        <v>26</v>
      </c>
      <c r="E22" s="53">
        <v>9</v>
      </c>
      <c r="F22" s="35"/>
      <c r="G22" s="39">
        <f>$M$7</f>
        <v>0.26</v>
      </c>
      <c r="H22" s="32">
        <f>ROUND(F22*(1+G22),2)</f>
        <v>0</v>
      </c>
      <c r="I22" s="33">
        <f t="shared" si="0"/>
        <v>0</v>
      </c>
    </row>
    <row r="23" spans="1:13">
      <c r="A23" s="34" t="s">
        <v>114</v>
      </c>
      <c r="B23" s="24">
        <v>55835</v>
      </c>
      <c r="C23" s="20" t="s">
        <v>113</v>
      </c>
      <c r="D23" s="23" t="s">
        <v>26</v>
      </c>
      <c r="E23" s="53">
        <v>24</v>
      </c>
      <c r="F23" s="35"/>
      <c r="G23" s="39">
        <f>$M$7</f>
        <v>0.26</v>
      </c>
      <c r="H23" s="32">
        <f>ROUND(F23*(1+G23),2)</f>
        <v>0</v>
      </c>
      <c r="I23" s="33">
        <f t="shared" si="0"/>
        <v>0</v>
      </c>
      <c r="M23" s="54">
        <f>SUM(I19:I23)</f>
        <v>0</v>
      </c>
    </row>
    <row r="24" spans="1:13">
      <c r="A24" s="34"/>
      <c r="B24" s="22"/>
      <c r="C24" s="20"/>
      <c r="D24" s="23"/>
      <c r="E24" s="53"/>
      <c r="F24" s="35"/>
      <c r="G24" s="39"/>
      <c r="H24" s="32"/>
      <c r="I24" s="33"/>
    </row>
    <row r="25" spans="1:13">
      <c r="A25" s="27">
        <v>3</v>
      </c>
      <c r="B25" s="28"/>
      <c r="C25" s="19" t="s">
        <v>36</v>
      </c>
      <c r="D25" s="23"/>
      <c r="E25" s="53"/>
      <c r="F25" s="35"/>
      <c r="G25" s="39"/>
      <c r="H25" s="32"/>
      <c r="I25" s="33"/>
    </row>
    <row r="26" spans="1:13">
      <c r="A26" s="34" t="s">
        <v>37</v>
      </c>
      <c r="B26" s="76">
        <v>73346</v>
      </c>
      <c r="C26" s="20" t="s">
        <v>115</v>
      </c>
      <c r="D26" s="23" t="s">
        <v>26</v>
      </c>
      <c r="E26" s="53">
        <v>6.29</v>
      </c>
      <c r="F26" s="35"/>
      <c r="G26" s="39">
        <f>$M$7</f>
        <v>0.26</v>
      </c>
      <c r="H26" s="32">
        <f>ROUND(F26*(1+G26),2)</f>
        <v>0</v>
      </c>
      <c r="I26" s="33">
        <f t="shared" si="0"/>
        <v>0</v>
      </c>
    </row>
    <row r="27" spans="1:13">
      <c r="A27" s="34" t="s">
        <v>38</v>
      </c>
      <c r="B27" s="76">
        <v>73346</v>
      </c>
      <c r="C27" s="20" t="s">
        <v>40</v>
      </c>
      <c r="D27" s="23" t="s">
        <v>26</v>
      </c>
      <c r="E27" s="53">
        <v>3.3</v>
      </c>
      <c r="F27" s="35"/>
      <c r="G27" s="39">
        <f>$M$7</f>
        <v>0.26</v>
      </c>
      <c r="H27" s="32">
        <f>ROUND(F27*(1+G27),2)</f>
        <v>0</v>
      </c>
      <c r="I27" s="33">
        <f t="shared" si="0"/>
        <v>0</v>
      </c>
    </row>
    <row r="28" spans="1:13">
      <c r="A28" s="34" t="s">
        <v>39</v>
      </c>
      <c r="B28" s="38" t="s">
        <v>117</v>
      </c>
      <c r="C28" s="20" t="s">
        <v>116</v>
      </c>
      <c r="D28" s="23" t="s">
        <v>153</v>
      </c>
      <c r="E28" s="53">
        <v>1</v>
      </c>
      <c r="F28" s="35"/>
      <c r="G28" s="39">
        <f>$M$7</f>
        <v>0.26</v>
      </c>
      <c r="H28" s="32">
        <f>ROUND(F28*(1+G28),2)</f>
        <v>0</v>
      </c>
      <c r="I28" s="33">
        <f t="shared" si="0"/>
        <v>0</v>
      </c>
      <c r="M28" s="54">
        <f>SUM(I26:I28)</f>
        <v>0</v>
      </c>
    </row>
    <row r="29" spans="1:13">
      <c r="A29" s="34"/>
      <c r="B29" s="24"/>
      <c r="C29" s="20"/>
      <c r="D29" s="23"/>
      <c r="E29" s="53"/>
      <c r="F29" s="35"/>
      <c r="G29" s="39"/>
      <c r="H29" s="32"/>
      <c r="I29" s="33"/>
    </row>
    <row r="30" spans="1:13">
      <c r="A30" s="27">
        <v>4</v>
      </c>
      <c r="B30" s="28"/>
      <c r="C30" s="19" t="s">
        <v>41</v>
      </c>
      <c r="D30" s="23"/>
      <c r="E30" s="42"/>
      <c r="F30" s="30"/>
      <c r="G30" s="39"/>
      <c r="H30" s="32"/>
      <c r="I30" s="33"/>
    </row>
    <row r="31" spans="1:13">
      <c r="A31" s="34" t="s">
        <v>42</v>
      </c>
      <c r="B31" s="24" t="s">
        <v>123</v>
      </c>
      <c r="C31" s="20" t="s">
        <v>118</v>
      </c>
      <c r="D31" s="23" t="s">
        <v>25</v>
      </c>
      <c r="E31" s="42">
        <v>379.5</v>
      </c>
      <c r="F31" s="35"/>
      <c r="G31" s="39">
        <f t="shared" ref="G31:G37" si="1">$M$7</f>
        <v>0.26</v>
      </c>
      <c r="H31" s="32">
        <f t="shared" ref="H31:H37" si="2">ROUND(F31*(1+G31),2)</f>
        <v>0</v>
      </c>
      <c r="I31" s="33">
        <f t="shared" si="0"/>
        <v>0</v>
      </c>
    </row>
    <row r="32" spans="1:13">
      <c r="A32" s="34" t="s">
        <v>43</v>
      </c>
      <c r="B32" s="24" t="s">
        <v>50</v>
      </c>
      <c r="C32" s="20" t="s">
        <v>160</v>
      </c>
      <c r="D32" s="23" t="s">
        <v>25</v>
      </c>
      <c r="E32" s="43">
        <v>17.100000000000001</v>
      </c>
      <c r="F32" s="35"/>
      <c r="G32" s="39">
        <f t="shared" si="1"/>
        <v>0.26</v>
      </c>
      <c r="H32" s="32">
        <f t="shared" si="2"/>
        <v>0</v>
      </c>
      <c r="I32" s="33">
        <f t="shared" si="0"/>
        <v>0</v>
      </c>
    </row>
    <row r="33" spans="1:13">
      <c r="A33" s="34" t="s">
        <v>44</v>
      </c>
      <c r="B33" s="24">
        <v>72117</v>
      </c>
      <c r="C33" s="20" t="s">
        <v>119</v>
      </c>
      <c r="D33" s="23" t="s">
        <v>25</v>
      </c>
      <c r="E33" s="43">
        <v>17.100000000000001</v>
      </c>
      <c r="F33" s="35"/>
      <c r="G33" s="39">
        <f t="shared" si="1"/>
        <v>0.26</v>
      </c>
      <c r="H33" s="32">
        <f t="shared" si="2"/>
        <v>0</v>
      </c>
      <c r="I33" s="33">
        <f t="shared" si="0"/>
        <v>0</v>
      </c>
    </row>
    <row r="34" spans="1:13">
      <c r="A34" s="34" t="s">
        <v>45</v>
      </c>
      <c r="B34" s="24" t="s">
        <v>52</v>
      </c>
      <c r="C34" s="20" t="s">
        <v>120</v>
      </c>
      <c r="D34" s="23" t="s">
        <v>49</v>
      </c>
      <c r="E34" s="43">
        <v>51</v>
      </c>
      <c r="F34" s="35"/>
      <c r="G34" s="39">
        <f t="shared" si="1"/>
        <v>0.26</v>
      </c>
      <c r="H34" s="32">
        <f t="shared" si="2"/>
        <v>0</v>
      </c>
      <c r="I34" s="33">
        <f t="shared" si="0"/>
        <v>0</v>
      </c>
    </row>
    <row r="35" spans="1:13">
      <c r="A35" s="34" t="s">
        <v>46</v>
      </c>
      <c r="B35" s="24" t="s">
        <v>51</v>
      </c>
      <c r="C35" s="20" t="s">
        <v>161</v>
      </c>
      <c r="D35" s="23" t="s">
        <v>25</v>
      </c>
      <c r="E35" s="43">
        <v>0.96</v>
      </c>
      <c r="F35" s="35"/>
      <c r="G35" s="39">
        <f t="shared" si="1"/>
        <v>0.26</v>
      </c>
      <c r="H35" s="32">
        <f t="shared" si="2"/>
        <v>0</v>
      </c>
      <c r="I35" s="33">
        <f t="shared" si="0"/>
        <v>0</v>
      </c>
      <c r="M35" s="54">
        <f>SUM(I31:I37)</f>
        <v>0</v>
      </c>
    </row>
    <row r="36" spans="1:13">
      <c r="A36" s="34" t="s">
        <v>47</v>
      </c>
      <c r="B36" s="24" t="s">
        <v>124</v>
      </c>
      <c r="C36" s="36" t="s">
        <v>121</v>
      </c>
      <c r="D36" s="23" t="s">
        <v>153</v>
      </c>
      <c r="E36" s="42">
        <v>1</v>
      </c>
      <c r="F36" s="35"/>
      <c r="G36" s="39">
        <f t="shared" si="1"/>
        <v>0.26</v>
      </c>
      <c r="H36" s="32">
        <f t="shared" si="2"/>
        <v>0</v>
      </c>
      <c r="I36" s="33">
        <f t="shared" si="0"/>
        <v>0</v>
      </c>
    </row>
    <row r="37" spans="1:13">
      <c r="A37" s="34" t="s">
        <v>48</v>
      </c>
      <c r="B37" s="24" t="s">
        <v>125</v>
      </c>
      <c r="C37" s="36" t="s">
        <v>122</v>
      </c>
      <c r="D37" s="23" t="s">
        <v>153</v>
      </c>
      <c r="E37" s="42">
        <v>1</v>
      </c>
      <c r="F37" s="35"/>
      <c r="G37" s="39">
        <f t="shared" si="1"/>
        <v>0.26</v>
      </c>
      <c r="H37" s="32">
        <f t="shared" si="2"/>
        <v>0</v>
      </c>
      <c r="I37" s="33">
        <f t="shared" si="0"/>
        <v>0</v>
      </c>
    </row>
    <row r="38" spans="1:13">
      <c r="A38" s="34"/>
      <c r="B38" s="24"/>
      <c r="C38" s="25"/>
      <c r="D38" s="23"/>
      <c r="E38" s="43"/>
      <c r="F38" s="35"/>
      <c r="G38" s="39"/>
      <c r="H38" s="32"/>
      <c r="I38" s="33"/>
    </row>
    <row r="39" spans="1:13">
      <c r="A39" s="27">
        <v>5</v>
      </c>
      <c r="B39" s="28"/>
      <c r="C39" s="19" t="s">
        <v>53</v>
      </c>
      <c r="D39" s="23"/>
      <c r="E39" s="43"/>
      <c r="F39" s="35"/>
      <c r="G39" s="39"/>
      <c r="H39" s="32"/>
      <c r="I39" s="33"/>
    </row>
    <row r="40" spans="1:13">
      <c r="A40" s="34" t="s">
        <v>54</v>
      </c>
      <c r="B40" s="24" t="s">
        <v>165</v>
      </c>
      <c r="C40" s="26" t="s">
        <v>164</v>
      </c>
      <c r="D40" s="23" t="s">
        <v>25</v>
      </c>
      <c r="E40" s="43">
        <v>139</v>
      </c>
      <c r="F40" s="35"/>
      <c r="G40" s="39">
        <f t="shared" ref="G40:G48" si="3">$M$7</f>
        <v>0.26</v>
      </c>
      <c r="H40" s="32">
        <f>ROUND(F40*(1+G40),2)</f>
        <v>0</v>
      </c>
      <c r="I40" s="33">
        <f>ROUND(H40*E40,2)</f>
        <v>0</v>
      </c>
    </row>
    <row r="41" spans="1:13">
      <c r="A41" s="34" t="s">
        <v>55</v>
      </c>
      <c r="B41" s="24" t="s">
        <v>67</v>
      </c>
      <c r="C41" s="26" t="s">
        <v>126</v>
      </c>
      <c r="D41" s="23" t="s">
        <v>25</v>
      </c>
      <c r="E41" s="43">
        <v>122.8</v>
      </c>
      <c r="F41" s="35"/>
      <c r="G41" s="39">
        <f t="shared" si="3"/>
        <v>0.26</v>
      </c>
      <c r="H41" s="32">
        <f t="shared" ref="H41:H48" si="4">ROUND(F41*(1+G41),2)</f>
        <v>0</v>
      </c>
      <c r="I41" s="33">
        <f t="shared" si="0"/>
        <v>0</v>
      </c>
    </row>
    <row r="42" spans="1:13">
      <c r="A42" s="34" t="s">
        <v>56</v>
      </c>
      <c r="B42" s="24" t="s">
        <v>68</v>
      </c>
      <c r="C42" s="25" t="s">
        <v>127</v>
      </c>
      <c r="D42" s="23" t="s">
        <v>25</v>
      </c>
      <c r="E42" s="43">
        <v>25.7</v>
      </c>
      <c r="F42" s="35"/>
      <c r="G42" s="39">
        <f t="shared" si="3"/>
        <v>0.26</v>
      </c>
      <c r="H42" s="32">
        <f t="shared" si="4"/>
        <v>0</v>
      </c>
      <c r="I42" s="33">
        <f t="shared" si="0"/>
        <v>0</v>
      </c>
      <c r="M42" s="54">
        <f>SUM(I40:I48)</f>
        <v>0</v>
      </c>
    </row>
    <row r="43" spans="1:13">
      <c r="A43" s="34" t="s">
        <v>57</v>
      </c>
      <c r="B43" s="24">
        <v>84041</v>
      </c>
      <c r="C43" s="36" t="s">
        <v>159</v>
      </c>
      <c r="D43" s="23" t="s">
        <v>25</v>
      </c>
      <c r="E43" s="42">
        <v>16.2</v>
      </c>
      <c r="F43" s="35"/>
      <c r="G43" s="39">
        <f t="shared" si="3"/>
        <v>0.26</v>
      </c>
      <c r="H43" s="32">
        <f t="shared" si="4"/>
        <v>0</v>
      </c>
      <c r="I43" s="33">
        <f t="shared" si="0"/>
        <v>0</v>
      </c>
    </row>
    <row r="44" spans="1:13">
      <c r="A44" s="34" t="s">
        <v>58</v>
      </c>
      <c r="B44" s="24">
        <v>72104</v>
      </c>
      <c r="C44" s="75" t="s">
        <v>128</v>
      </c>
      <c r="D44" s="23" t="s">
        <v>49</v>
      </c>
      <c r="E44" s="42">
        <v>51.4</v>
      </c>
      <c r="F44" s="35"/>
      <c r="G44" s="39">
        <f t="shared" si="3"/>
        <v>0.26</v>
      </c>
      <c r="H44" s="32">
        <f t="shared" si="4"/>
        <v>0</v>
      </c>
      <c r="I44" s="33">
        <f t="shared" si="0"/>
        <v>0</v>
      </c>
    </row>
    <row r="45" spans="1:13">
      <c r="A45" s="34" t="s">
        <v>59</v>
      </c>
      <c r="B45" s="24">
        <v>72104</v>
      </c>
      <c r="C45" s="25" t="s">
        <v>157</v>
      </c>
      <c r="D45" s="23" t="s">
        <v>49</v>
      </c>
      <c r="E45" s="43">
        <v>62.9</v>
      </c>
      <c r="F45" s="35"/>
      <c r="G45" s="39">
        <f t="shared" si="3"/>
        <v>0.26</v>
      </c>
      <c r="H45" s="32">
        <f t="shared" si="4"/>
        <v>0</v>
      </c>
      <c r="I45" s="33">
        <f t="shared" si="0"/>
        <v>0</v>
      </c>
    </row>
    <row r="46" spans="1:13">
      <c r="A46" s="34" t="s">
        <v>60</v>
      </c>
      <c r="B46" s="24">
        <v>72104</v>
      </c>
      <c r="C46" s="25" t="s">
        <v>158</v>
      </c>
      <c r="D46" s="23" t="s">
        <v>49</v>
      </c>
      <c r="E46" s="43">
        <v>62.9</v>
      </c>
      <c r="F46" s="35"/>
      <c r="G46" s="39">
        <f t="shared" si="3"/>
        <v>0.26</v>
      </c>
      <c r="H46" s="32">
        <f t="shared" si="4"/>
        <v>0</v>
      </c>
      <c r="I46" s="33">
        <f t="shared" si="0"/>
        <v>0</v>
      </c>
    </row>
    <row r="47" spans="1:13">
      <c r="A47" s="34" t="s">
        <v>61</v>
      </c>
      <c r="B47" s="24">
        <v>11587</v>
      </c>
      <c r="C47" s="25" t="s">
        <v>129</v>
      </c>
      <c r="D47" s="23" t="s">
        <v>25</v>
      </c>
      <c r="E47" s="43">
        <v>138.44999999999999</v>
      </c>
      <c r="F47" s="35"/>
      <c r="G47" s="39">
        <f t="shared" si="3"/>
        <v>0.26</v>
      </c>
      <c r="H47" s="32">
        <f t="shared" si="4"/>
        <v>0</v>
      </c>
      <c r="I47" s="33">
        <f t="shared" si="0"/>
        <v>0</v>
      </c>
    </row>
    <row r="48" spans="1:13">
      <c r="A48" s="34" t="s">
        <v>163</v>
      </c>
      <c r="B48" s="24">
        <v>83671</v>
      </c>
      <c r="C48" s="25" t="s">
        <v>130</v>
      </c>
      <c r="D48" s="23" t="s">
        <v>49</v>
      </c>
      <c r="E48" s="43">
        <v>40</v>
      </c>
      <c r="F48" s="35"/>
      <c r="G48" s="39">
        <f t="shared" si="3"/>
        <v>0.26</v>
      </c>
      <c r="H48" s="32">
        <f t="shared" si="4"/>
        <v>0</v>
      </c>
      <c r="I48" s="33">
        <f t="shared" si="0"/>
        <v>0</v>
      </c>
    </row>
    <row r="49" spans="1:13">
      <c r="A49" s="34"/>
      <c r="B49" s="24"/>
      <c r="C49" s="25"/>
      <c r="D49" s="23"/>
      <c r="E49" s="43"/>
      <c r="F49" s="35"/>
      <c r="G49" s="39"/>
      <c r="H49" s="32"/>
      <c r="I49" s="33"/>
    </row>
    <row r="50" spans="1:13">
      <c r="A50" s="27">
        <v>6</v>
      </c>
      <c r="B50" s="28"/>
      <c r="C50" s="19" t="s">
        <v>70</v>
      </c>
      <c r="D50" s="23"/>
      <c r="E50" s="43"/>
      <c r="F50" s="35"/>
      <c r="G50" s="39"/>
      <c r="H50" s="32"/>
      <c r="I50" s="33"/>
    </row>
    <row r="51" spans="1:13">
      <c r="A51" s="34" t="s">
        <v>63</v>
      </c>
      <c r="B51" s="24">
        <v>68333</v>
      </c>
      <c r="C51" s="25" t="s">
        <v>131</v>
      </c>
      <c r="D51" s="23" t="s">
        <v>25</v>
      </c>
      <c r="E51" s="43">
        <v>38.409999999999997</v>
      </c>
      <c r="F51" s="35"/>
      <c r="G51" s="39">
        <f>$M$7</f>
        <v>0.26</v>
      </c>
      <c r="H51" s="32">
        <f>ROUND(F51*(1+G51),2)</f>
        <v>0</v>
      </c>
      <c r="I51" s="33">
        <f t="shared" si="0"/>
        <v>0</v>
      </c>
    </row>
    <row r="52" spans="1:13">
      <c r="A52" s="34" t="s">
        <v>64</v>
      </c>
      <c r="B52" s="24" t="s">
        <v>76</v>
      </c>
      <c r="C52" s="25" t="s">
        <v>132</v>
      </c>
      <c r="D52" s="23" t="s">
        <v>25</v>
      </c>
      <c r="E52" s="43">
        <v>52.1</v>
      </c>
      <c r="F52" s="35"/>
      <c r="G52" s="39">
        <f>$M$7</f>
        <v>0.26</v>
      </c>
      <c r="H52" s="32">
        <f>ROUND(F52*(1+G52),2)</f>
        <v>0</v>
      </c>
      <c r="I52" s="33">
        <f t="shared" si="0"/>
        <v>0</v>
      </c>
    </row>
    <row r="53" spans="1:13">
      <c r="A53" s="34" t="s">
        <v>65</v>
      </c>
      <c r="B53" s="24" t="s">
        <v>135</v>
      </c>
      <c r="C53" s="25" t="s">
        <v>133</v>
      </c>
      <c r="D53" s="23" t="s">
        <v>25</v>
      </c>
      <c r="E53" s="43">
        <v>38.409999999999997</v>
      </c>
      <c r="F53" s="35"/>
      <c r="G53" s="39">
        <f>$M$7</f>
        <v>0.26</v>
      </c>
      <c r="H53" s="32">
        <f>ROUND(F53*(1+G53),2)</f>
        <v>0</v>
      </c>
      <c r="I53" s="33">
        <f t="shared" si="0"/>
        <v>0</v>
      </c>
    </row>
    <row r="54" spans="1:13">
      <c r="A54" s="34" t="s">
        <v>66</v>
      </c>
      <c r="B54" s="24">
        <v>366</v>
      </c>
      <c r="C54" s="25" t="s">
        <v>134</v>
      </c>
      <c r="D54" s="23" t="s">
        <v>26</v>
      </c>
      <c r="E54" s="43">
        <v>1</v>
      </c>
      <c r="F54" s="35"/>
      <c r="G54" s="39">
        <f>$M$7</f>
        <v>0.26</v>
      </c>
      <c r="H54" s="32">
        <f>ROUND(F54*(1+G54),2)</f>
        <v>0</v>
      </c>
      <c r="I54" s="33">
        <f t="shared" si="0"/>
        <v>0</v>
      </c>
      <c r="M54" s="54">
        <f>SUM(I51:I54)</f>
        <v>0</v>
      </c>
    </row>
    <row r="55" spans="1:13">
      <c r="A55" s="34"/>
      <c r="B55" s="24"/>
      <c r="C55" s="25"/>
      <c r="D55" s="23"/>
      <c r="E55" s="43"/>
      <c r="F55" s="35"/>
      <c r="G55" s="39"/>
      <c r="H55" s="32"/>
      <c r="I55" s="33"/>
    </row>
    <row r="56" spans="1:13">
      <c r="A56" s="27">
        <v>7</v>
      </c>
      <c r="B56" s="28"/>
      <c r="C56" s="19" t="s">
        <v>62</v>
      </c>
      <c r="D56" s="23"/>
      <c r="E56" s="43"/>
      <c r="F56" s="35"/>
      <c r="G56" s="39"/>
      <c r="H56" s="32"/>
      <c r="I56" s="33"/>
    </row>
    <row r="57" spans="1:13">
      <c r="A57" s="34" t="s">
        <v>71</v>
      </c>
      <c r="B57" s="24" t="s">
        <v>69</v>
      </c>
      <c r="C57" s="25" t="s">
        <v>136</v>
      </c>
      <c r="D57" s="23" t="s">
        <v>25</v>
      </c>
      <c r="E57" s="43">
        <v>40.9</v>
      </c>
      <c r="F57" s="35"/>
      <c r="G57" s="39">
        <f>$M$7</f>
        <v>0.26</v>
      </c>
      <c r="H57" s="32">
        <f>ROUND(F57*(1+G57),2)</f>
        <v>0</v>
      </c>
      <c r="I57" s="33">
        <f t="shared" si="0"/>
        <v>0</v>
      </c>
    </row>
    <row r="58" spans="1:13">
      <c r="A58" s="34" t="s">
        <v>72</v>
      </c>
      <c r="B58" s="24">
        <v>20232</v>
      </c>
      <c r="C58" s="25" t="s">
        <v>137</v>
      </c>
      <c r="D58" s="23" t="s">
        <v>49</v>
      </c>
      <c r="E58" s="43">
        <v>3</v>
      </c>
      <c r="F58" s="35"/>
      <c r="G58" s="39">
        <f>$M$7</f>
        <v>0.26</v>
      </c>
      <c r="H58" s="32">
        <f>ROUND(F58*(1+G58),2)</f>
        <v>0</v>
      </c>
      <c r="I58" s="33">
        <f t="shared" si="0"/>
        <v>0</v>
      </c>
    </row>
    <row r="59" spans="1:13">
      <c r="A59" s="34" t="s">
        <v>73</v>
      </c>
      <c r="B59" s="24">
        <v>20232</v>
      </c>
      <c r="C59" s="25" t="s">
        <v>138</v>
      </c>
      <c r="D59" s="23" t="s">
        <v>49</v>
      </c>
      <c r="E59" s="43">
        <v>18</v>
      </c>
      <c r="F59" s="35"/>
      <c r="G59" s="39">
        <f>$M$7</f>
        <v>0.26</v>
      </c>
      <c r="H59" s="32">
        <f>ROUND(F59*(1+G59),2)</f>
        <v>0</v>
      </c>
      <c r="I59" s="33">
        <f t="shared" si="0"/>
        <v>0</v>
      </c>
    </row>
    <row r="60" spans="1:13">
      <c r="A60" s="34" t="s">
        <v>74</v>
      </c>
      <c r="B60" s="24">
        <v>84678</v>
      </c>
      <c r="C60" s="25" t="s">
        <v>162</v>
      </c>
      <c r="D60" s="23" t="s">
        <v>25</v>
      </c>
      <c r="E60" s="43">
        <v>379.5</v>
      </c>
      <c r="F60" s="35"/>
      <c r="G60" s="39">
        <f>$M$7</f>
        <v>0.26</v>
      </c>
      <c r="H60" s="32">
        <f>ROUND(F60*(1+G60),2)</f>
        <v>0</v>
      </c>
      <c r="I60" s="33">
        <f t="shared" si="0"/>
        <v>0</v>
      </c>
    </row>
    <row r="61" spans="1:13">
      <c r="A61" s="34" t="s">
        <v>75</v>
      </c>
      <c r="B61" s="24" t="s">
        <v>140</v>
      </c>
      <c r="C61" s="25" t="s">
        <v>139</v>
      </c>
      <c r="D61" s="23" t="s">
        <v>25</v>
      </c>
      <c r="E61" s="43">
        <v>8.4</v>
      </c>
      <c r="F61" s="35"/>
      <c r="G61" s="39">
        <f>$M$7</f>
        <v>0.26</v>
      </c>
      <c r="H61" s="32">
        <f>ROUND(F61*(1+G61),2)</f>
        <v>0</v>
      </c>
      <c r="I61" s="33">
        <f t="shared" si="0"/>
        <v>0</v>
      </c>
      <c r="M61" s="54">
        <f>SUM(I57:I61)</f>
        <v>0</v>
      </c>
    </row>
    <row r="62" spans="1:13">
      <c r="A62" s="34"/>
      <c r="B62" s="24"/>
      <c r="C62" s="25"/>
      <c r="D62" s="23"/>
      <c r="E62" s="43"/>
      <c r="F62" s="35"/>
      <c r="G62" s="39"/>
      <c r="H62" s="32"/>
      <c r="I62" s="33"/>
    </row>
    <row r="63" spans="1:13">
      <c r="A63" s="27">
        <v>8</v>
      </c>
      <c r="B63" s="28"/>
      <c r="C63" s="19" t="s">
        <v>141</v>
      </c>
      <c r="D63" s="23"/>
      <c r="E63" s="43"/>
      <c r="F63" s="35"/>
      <c r="G63" s="39"/>
      <c r="H63" s="32"/>
      <c r="I63" s="33"/>
    </row>
    <row r="64" spans="1:13">
      <c r="A64" s="34" t="s">
        <v>77</v>
      </c>
      <c r="B64" s="24">
        <v>83540</v>
      </c>
      <c r="C64" s="25" t="s">
        <v>142</v>
      </c>
      <c r="D64" s="23" t="s">
        <v>153</v>
      </c>
      <c r="E64" s="43">
        <v>4</v>
      </c>
      <c r="F64" s="35"/>
      <c r="G64" s="39">
        <f>$M$7</f>
        <v>0.26</v>
      </c>
      <c r="H64" s="32">
        <f>ROUND(F64*(1+G64),2)</f>
        <v>0</v>
      </c>
      <c r="I64" s="33">
        <f t="shared" si="0"/>
        <v>0</v>
      </c>
    </row>
    <row r="65" spans="1:13">
      <c r="A65" s="34" t="s">
        <v>78</v>
      </c>
      <c r="B65" s="24">
        <v>72333</v>
      </c>
      <c r="C65" s="25" t="s">
        <v>143</v>
      </c>
      <c r="D65" s="23" t="s">
        <v>153</v>
      </c>
      <c r="E65" s="43">
        <v>3</v>
      </c>
      <c r="F65" s="35"/>
      <c r="G65" s="39">
        <f>$M$7</f>
        <v>0.26</v>
      </c>
      <c r="H65" s="32">
        <f>ROUND(F65*(1+G65),2)</f>
        <v>0</v>
      </c>
      <c r="I65" s="33">
        <f t="shared" si="0"/>
        <v>0</v>
      </c>
    </row>
    <row r="66" spans="1:13">
      <c r="A66" s="34" t="s">
        <v>79</v>
      </c>
      <c r="B66" s="24" t="s">
        <v>144</v>
      </c>
      <c r="C66" s="25" t="s">
        <v>145</v>
      </c>
      <c r="D66" s="23" t="s">
        <v>153</v>
      </c>
      <c r="E66" s="43">
        <v>16</v>
      </c>
      <c r="F66" s="35"/>
      <c r="G66" s="39">
        <f>$M$7</f>
        <v>0.26</v>
      </c>
      <c r="H66" s="32">
        <f>ROUND(F66*(1+G66),2)</f>
        <v>0</v>
      </c>
      <c r="I66" s="33">
        <f t="shared" si="0"/>
        <v>0</v>
      </c>
      <c r="M66" s="54">
        <f>SUM(I64:I66)</f>
        <v>0</v>
      </c>
    </row>
    <row r="67" spans="1:13">
      <c r="A67" s="34"/>
      <c r="B67" s="24"/>
      <c r="C67" s="25"/>
      <c r="D67" s="23"/>
      <c r="E67" s="43"/>
      <c r="F67" s="35"/>
      <c r="G67" s="39"/>
      <c r="H67" s="32"/>
      <c r="I67" s="33"/>
    </row>
    <row r="68" spans="1:13">
      <c r="A68" s="27">
        <v>9</v>
      </c>
      <c r="B68" s="28"/>
      <c r="C68" s="19" t="s">
        <v>166</v>
      </c>
      <c r="D68" s="23"/>
      <c r="E68" s="43"/>
      <c r="F68" s="35"/>
      <c r="G68" s="39"/>
      <c r="H68" s="32"/>
      <c r="I68" s="33"/>
    </row>
    <row r="69" spans="1:13">
      <c r="A69" s="34" t="s">
        <v>80</v>
      </c>
      <c r="B69" s="24">
        <v>11871</v>
      </c>
      <c r="C69" s="25" t="s">
        <v>146</v>
      </c>
      <c r="D69" s="23" t="s">
        <v>153</v>
      </c>
      <c r="E69" s="43">
        <v>1</v>
      </c>
      <c r="F69" s="35"/>
      <c r="G69" s="39">
        <f>$M$7</f>
        <v>0.26</v>
      </c>
      <c r="H69" s="32">
        <f>ROUND(F69*(1+G69),2)</f>
        <v>0</v>
      </c>
      <c r="I69" s="33">
        <f t="shared" si="0"/>
        <v>0</v>
      </c>
    </row>
    <row r="70" spans="1:13">
      <c r="A70" s="34" t="s">
        <v>81</v>
      </c>
      <c r="B70" s="24">
        <v>72784</v>
      </c>
      <c r="C70" s="25" t="s">
        <v>147</v>
      </c>
      <c r="D70" s="23" t="s">
        <v>153</v>
      </c>
      <c r="E70" s="43">
        <v>1</v>
      </c>
      <c r="F70" s="35"/>
      <c r="G70" s="39">
        <f>$M$7</f>
        <v>0.26</v>
      </c>
      <c r="H70" s="32">
        <f>ROUND(F70*(1+G70),2)</f>
        <v>0</v>
      </c>
      <c r="I70" s="33">
        <f t="shared" si="0"/>
        <v>0</v>
      </c>
    </row>
    <row r="71" spans="1:13">
      <c r="A71" s="34" t="s">
        <v>82</v>
      </c>
      <c r="B71" s="24" t="s">
        <v>152</v>
      </c>
      <c r="C71" s="25" t="s">
        <v>148</v>
      </c>
      <c r="D71" s="23" t="s">
        <v>153</v>
      </c>
      <c r="E71" s="43">
        <v>1</v>
      </c>
      <c r="F71" s="35"/>
      <c r="G71" s="39">
        <f>$M$7</f>
        <v>0.26</v>
      </c>
      <c r="H71" s="32">
        <f>ROUND(F71*(1+G71),2)</f>
        <v>0</v>
      </c>
      <c r="I71" s="33">
        <f t="shared" si="0"/>
        <v>0</v>
      </c>
    </row>
    <row r="72" spans="1:13">
      <c r="A72" s="34" t="s">
        <v>167</v>
      </c>
      <c r="B72" s="77" t="s">
        <v>169</v>
      </c>
      <c r="C72" s="25" t="s">
        <v>168</v>
      </c>
      <c r="D72" s="23" t="s">
        <v>153</v>
      </c>
      <c r="E72" s="43">
        <v>1</v>
      </c>
      <c r="F72" s="35"/>
      <c r="G72" s="39">
        <f>$M$7</f>
        <v>0.26</v>
      </c>
      <c r="H72" s="32">
        <f>ROUND(F72*(1+G72),2)</f>
        <v>0</v>
      </c>
      <c r="I72" s="33">
        <f>ROUND(H72*E72,2)</f>
        <v>0</v>
      </c>
      <c r="M72" s="54">
        <f>SUM(I69:I72)</f>
        <v>0</v>
      </c>
    </row>
    <row r="73" spans="1:13">
      <c r="A73" s="34"/>
      <c r="B73" s="24"/>
      <c r="C73" s="25"/>
      <c r="D73" s="23"/>
      <c r="E73" s="43"/>
      <c r="F73" s="35"/>
      <c r="G73" s="39"/>
      <c r="H73" s="32"/>
      <c r="I73" s="33"/>
    </row>
    <row r="74" spans="1:13">
      <c r="A74" s="27">
        <v>10</v>
      </c>
      <c r="B74" s="28"/>
      <c r="C74" s="19" t="s">
        <v>149</v>
      </c>
      <c r="D74" s="23"/>
      <c r="E74" s="43"/>
      <c r="F74" s="35"/>
      <c r="G74" s="39"/>
      <c r="H74" s="32"/>
      <c r="I74" s="33"/>
    </row>
    <row r="75" spans="1:13">
      <c r="A75" s="34" t="s">
        <v>83</v>
      </c>
      <c r="B75" s="24">
        <v>9537</v>
      </c>
      <c r="C75" s="25" t="s">
        <v>150</v>
      </c>
      <c r="D75" s="23" t="s">
        <v>25</v>
      </c>
      <c r="E75" s="43">
        <v>147.78</v>
      </c>
      <c r="F75" s="35"/>
      <c r="G75" s="39">
        <f>$M$7</f>
        <v>0.26</v>
      </c>
      <c r="H75" s="32">
        <f>ROUND(F75*(1+G75),2)</f>
        <v>0</v>
      </c>
      <c r="I75" s="33">
        <f t="shared" si="0"/>
        <v>0</v>
      </c>
    </row>
    <row r="76" spans="1:13">
      <c r="A76" s="34" t="s">
        <v>84</v>
      </c>
      <c r="B76" s="24">
        <v>10848</v>
      </c>
      <c r="C76" s="25" t="s">
        <v>151</v>
      </c>
      <c r="D76" s="23" t="s">
        <v>153</v>
      </c>
      <c r="E76" s="43">
        <v>1</v>
      </c>
      <c r="F76" s="35"/>
      <c r="G76" s="39">
        <f>$M$7</f>
        <v>0.26</v>
      </c>
      <c r="H76" s="32">
        <f>ROUND(F76*(1+G76),2)</f>
        <v>0</v>
      </c>
      <c r="I76" s="33">
        <f t="shared" si="0"/>
        <v>0</v>
      </c>
      <c r="M76" s="54">
        <f>SUM(I75:I76)</f>
        <v>0</v>
      </c>
    </row>
    <row r="77" spans="1:13">
      <c r="A77" s="34"/>
      <c r="B77" s="24"/>
      <c r="C77" s="36"/>
      <c r="D77" s="37"/>
      <c r="E77" s="30"/>
      <c r="F77" s="35"/>
      <c r="G77" s="31"/>
      <c r="H77" s="32"/>
      <c r="I77" s="33"/>
    </row>
    <row r="78" spans="1:13" ht="18" customHeight="1" thickBot="1">
      <c r="A78" s="90" t="s">
        <v>15</v>
      </c>
      <c r="B78" s="91"/>
      <c r="C78" s="91"/>
      <c r="D78" s="91"/>
      <c r="E78" s="91"/>
      <c r="F78" s="91"/>
      <c r="G78" s="91"/>
      <c r="H78" s="92"/>
      <c r="I78" s="40">
        <f>ROUND(SUM(I12:I77),2)</f>
        <v>0</v>
      </c>
      <c r="M78" s="54">
        <f>SUM(M14:M76)</f>
        <v>0</v>
      </c>
    </row>
    <row r="79" spans="1:13" s="2" customFormat="1">
      <c r="A79" s="5"/>
      <c r="B79" s="1"/>
      <c r="C79" s="1"/>
      <c r="D79" s="1"/>
      <c r="E79" s="1"/>
      <c r="F79" s="1"/>
      <c r="G79" s="1"/>
      <c r="H79" s="1"/>
      <c r="I79" s="6"/>
    </row>
    <row r="80" spans="1:13" ht="12.75" customHeight="1">
      <c r="A80" s="95" t="s">
        <v>173</v>
      </c>
      <c r="B80" s="96"/>
      <c r="C80" s="78"/>
      <c r="D80" s="78" t="s">
        <v>172</v>
      </c>
      <c r="E80" s="79"/>
      <c r="F80" s="79"/>
      <c r="G80" s="79"/>
      <c r="H80" s="79"/>
      <c r="I80" s="80"/>
    </row>
    <row r="81" spans="1:9">
      <c r="A81" s="97"/>
      <c r="B81" s="98"/>
      <c r="C81" s="81"/>
      <c r="D81" s="81"/>
      <c r="E81" s="82"/>
      <c r="F81" s="82"/>
      <c r="G81" s="82"/>
      <c r="H81" s="82"/>
      <c r="I81" s="83"/>
    </row>
    <row r="82" spans="1:9">
      <c r="A82" s="97"/>
      <c r="B82" s="98"/>
      <c r="C82" s="81"/>
      <c r="D82" s="84" t="s">
        <v>171</v>
      </c>
      <c r="E82" s="85"/>
      <c r="F82" s="85"/>
      <c r="G82" s="85"/>
      <c r="H82" s="85"/>
      <c r="I82" s="86"/>
    </row>
    <row r="83" spans="1:9" ht="13.5" thickBot="1">
      <c r="A83" s="99"/>
      <c r="B83" s="100"/>
      <c r="C83" s="101"/>
      <c r="D83" s="87"/>
      <c r="E83" s="88"/>
      <c r="F83" s="88"/>
      <c r="G83" s="88"/>
      <c r="H83" s="88"/>
      <c r="I83" s="89"/>
    </row>
    <row r="84" spans="1:9" ht="5.25" customHeight="1"/>
    <row r="85" spans="1:9">
      <c r="A85" s="15" t="s">
        <v>9</v>
      </c>
    </row>
    <row r="86" spans="1:9" ht="5.25" customHeight="1">
      <c r="A86" s="93" t="s">
        <v>11</v>
      </c>
      <c r="B86" s="93"/>
      <c r="C86" s="93"/>
      <c r="D86" s="93"/>
      <c r="E86" s="93"/>
      <c r="F86" s="93"/>
      <c r="G86" s="93"/>
      <c r="H86" s="93"/>
      <c r="I86" s="93"/>
    </row>
    <row r="87" spans="1:9">
      <c r="A87" s="93"/>
      <c r="B87" s="93"/>
      <c r="C87" s="93"/>
      <c r="D87" s="93"/>
      <c r="E87" s="93"/>
      <c r="F87" s="93"/>
      <c r="G87" s="93"/>
      <c r="H87" s="93"/>
      <c r="I87" s="93"/>
    </row>
    <row r="88" spans="1:9">
      <c r="A88" s="93"/>
      <c r="B88" s="93"/>
      <c r="C88" s="93"/>
      <c r="D88" s="93"/>
      <c r="E88" s="93"/>
      <c r="F88" s="93"/>
      <c r="G88" s="93"/>
      <c r="H88" s="93"/>
      <c r="I88" s="93"/>
    </row>
    <row r="89" spans="1:9">
      <c r="A89" s="93"/>
      <c r="B89" s="93"/>
      <c r="C89" s="93"/>
      <c r="D89" s="93"/>
      <c r="E89" s="93"/>
      <c r="F89" s="93"/>
      <c r="G89" s="93"/>
      <c r="H89" s="93"/>
      <c r="I89" s="93"/>
    </row>
    <row r="90" spans="1:9" ht="4.5" customHeight="1">
      <c r="A90" s="7"/>
      <c r="B90" s="7"/>
      <c r="C90" s="7"/>
      <c r="D90" s="7"/>
      <c r="E90" s="7"/>
      <c r="F90" s="7"/>
      <c r="G90" s="7"/>
      <c r="H90" s="7"/>
      <c r="I90" s="7"/>
    </row>
    <row r="91" spans="1:9" ht="12.75" customHeight="1">
      <c r="A91" s="93" t="s">
        <v>17</v>
      </c>
      <c r="B91" s="93"/>
      <c r="C91" s="93"/>
      <c r="D91" s="93"/>
      <c r="E91" s="93"/>
      <c r="F91" s="93"/>
      <c r="G91" s="93"/>
      <c r="H91" s="93"/>
      <c r="I91" s="93"/>
    </row>
    <row r="92" spans="1:9">
      <c r="A92" s="93"/>
      <c r="B92" s="93"/>
      <c r="C92" s="93"/>
      <c r="D92" s="93"/>
      <c r="E92" s="93"/>
      <c r="F92" s="93"/>
      <c r="G92" s="93"/>
      <c r="H92" s="93"/>
      <c r="I92" s="93"/>
    </row>
    <row r="93" spans="1:9" ht="4.5" customHeight="1">
      <c r="A93" s="14"/>
      <c r="B93" s="14"/>
      <c r="C93" s="14"/>
      <c r="D93" s="14"/>
      <c r="E93" s="14"/>
      <c r="F93" s="14"/>
      <c r="G93" s="14"/>
      <c r="H93" s="14"/>
      <c r="I93" s="14"/>
    </row>
    <row r="94" spans="1:9">
      <c r="A94" s="94" t="s">
        <v>10</v>
      </c>
      <c r="B94" s="94"/>
      <c r="C94" s="94"/>
      <c r="D94" s="94"/>
      <c r="E94" s="94"/>
      <c r="F94" s="94"/>
      <c r="G94" s="94"/>
      <c r="H94" s="94"/>
      <c r="I94" s="94"/>
    </row>
  </sheetData>
  <mergeCells count="27">
    <mergeCell ref="I1:I2"/>
    <mergeCell ref="C10:C11"/>
    <mergeCell ref="E10:E11"/>
    <mergeCell ref="I10:I11"/>
    <mergeCell ref="A10:A11"/>
    <mergeCell ref="A2:G2"/>
    <mergeCell ref="A1:G1"/>
    <mergeCell ref="A8:I8"/>
    <mergeCell ref="D10:D11"/>
    <mergeCell ref="H10:H11"/>
    <mergeCell ref="F10:F11"/>
    <mergeCell ref="A3:G4"/>
    <mergeCell ref="G10:G11"/>
    <mergeCell ref="B10:B11"/>
    <mergeCell ref="A5:B6"/>
    <mergeCell ref="A7:B7"/>
    <mergeCell ref="C5:G6"/>
    <mergeCell ref="C7:I7"/>
    <mergeCell ref="D80:I81"/>
    <mergeCell ref="D82:I83"/>
    <mergeCell ref="A78:H78"/>
    <mergeCell ref="A86:I89"/>
    <mergeCell ref="A94:I94"/>
    <mergeCell ref="A91:I92"/>
    <mergeCell ref="A80:B83"/>
    <mergeCell ref="C80:C81"/>
    <mergeCell ref="C82:C83"/>
  </mergeCells>
  <phoneticPr fontId="0" type="noConversion"/>
  <printOptions horizontalCentered="1"/>
  <pageMargins left="0.47244094488188981" right="0.43307086614173229" top="0.47244094488188981" bottom="0.47244094488188981" header="0.35433070866141736" footer="0.51181102362204722"/>
  <pageSetup paperSize="9" scale="80" orientation="landscape" verticalDpi="300" r:id="rId1"/>
  <headerFooter alignWithMargins="0"/>
  <rowBreaks count="1" manualBreakCount="1">
    <brk id="48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B28"/>
  <sheetViews>
    <sheetView workbookViewId="0">
      <selection activeCell="A24" sqref="A24:D24"/>
    </sheetView>
  </sheetViews>
  <sheetFormatPr defaultRowHeight="12.75"/>
  <cols>
    <col min="1" max="1" width="5.85546875" customWidth="1"/>
    <col min="2" max="2" width="7" customWidth="1"/>
    <col min="3" max="3" width="15.140625" customWidth="1"/>
    <col min="4" max="4" width="15.28515625" customWidth="1"/>
    <col min="5" max="5" width="10.140625" customWidth="1"/>
    <col min="6" max="6" width="7.140625" customWidth="1"/>
    <col min="7" max="7" width="10.140625" customWidth="1"/>
    <col min="8" max="8" width="7.140625" customWidth="1"/>
    <col min="9" max="9" width="10.140625" customWidth="1"/>
    <col min="10" max="10" width="7.140625" customWidth="1"/>
    <col min="11" max="11" width="10.140625" customWidth="1"/>
    <col min="12" max="12" width="7.140625" customWidth="1"/>
    <col min="13" max="13" width="10.140625" hidden="1" customWidth="1"/>
    <col min="14" max="14" width="7.140625" hidden="1" customWidth="1"/>
    <col min="15" max="15" width="10.5703125" customWidth="1"/>
    <col min="16" max="16" width="9" customWidth="1"/>
    <col min="20" max="20" width="13.7109375" bestFit="1" customWidth="1"/>
  </cols>
  <sheetData>
    <row r="1" spans="1:28" ht="39" customHeight="1">
      <c r="A1" s="157"/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9" t="s">
        <v>88</v>
      </c>
      <c r="P1" s="160"/>
      <c r="S1" s="141"/>
      <c r="T1" s="141"/>
      <c r="U1" s="141"/>
      <c r="V1" s="141"/>
      <c r="W1" s="141"/>
      <c r="X1" s="141"/>
      <c r="Y1" s="148"/>
      <c r="Z1" s="46"/>
      <c r="AA1" s="46"/>
      <c r="AB1" s="46"/>
    </row>
    <row r="2" spans="1:28" ht="24" customHeight="1">
      <c r="A2" s="149" t="s">
        <v>99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61"/>
      <c r="P2" s="162"/>
      <c r="S2" s="141"/>
      <c r="T2" s="141"/>
      <c r="U2" s="141"/>
      <c r="V2" s="141"/>
      <c r="W2" s="141"/>
      <c r="X2" s="141"/>
      <c r="Y2" s="148"/>
      <c r="Z2" s="46"/>
      <c r="AA2" s="46"/>
      <c r="AB2" s="46"/>
    </row>
    <row r="3" spans="1:28" ht="18.75" customHeight="1">
      <c r="A3" s="150" t="str">
        <f>'A1'!A3:G4</f>
        <v>MUNICÍPIO: MAREMA - SC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2"/>
      <c r="O3" s="153" t="s">
        <v>100</v>
      </c>
      <c r="P3" s="154"/>
      <c r="S3" s="108"/>
      <c r="T3" s="108"/>
      <c r="U3" s="108"/>
      <c r="V3" s="108"/>
      <c r="W3" s="108"/>
      <c r="X3" s="108"/>
      <c r="Y3" s="47"/>
      <c r="Z3" s="46"/>
      <c r="AA3" s="46"/>
      <c r="AB3" s="46"/>
    </row>
    <row r="4" spans="1:28" ht="18.75" customHeight="1">
      <c r="A4" s="150" t="s">
        <v>154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5"/>
      <c r="P4" s="156"/>
      <c r="S4" s="13"/>
      <c r="T4" s="13"/>
      <c r="U4" s="13"/>
      <c r="V4" s="13"/>
      <c r="W4" s="13"/>
      <c r="X4" s="13"/>
      <c r="Y4" s="47"/>
      <c r="Z4" s="46"/>
      <c r="AA4" s="46"/>
      <c r="AB4" s="46"/>
    </row>
    <row r="5" spans="1:28" ht="18.75" customHeight="1">
      <c r="A5" s="112" t="s">
        <v>155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3"/>
      <c r="O5" s="73" t="s">
        <v>101</v>
      </c>
      <c r="P5" s="74"/>
      <c r="S5" s="13"/>
      <c r="T5" s="13"/>
      <c r="U5" s="13"/>
      <c r="V5" s="13"/>
      <c r="W5" s="13"/>
      <c r="X5" s="13"/>
      <c r="Y5" s="47"/>
      <c r="Z5" s="46"/>
      <c r="AA5" s="46"/>
      <c r="AB5" s="46"/>
    </row>
    <row r="6" spans="1:28" ht="18.75" customHeight="1">
      <c r="A6" s="136" t="str">
        <f>'A1'!A8:I8</f>
        <v>Data de referência dos custos: AGOSTO</v>
      </c>
      <c r="B6" s="137"/>
      <c r="C6" s="137"/>
      <c r="D6" s="137"/>
      <c r="E6" s="137"/>
      <c r="F6" s="137"/>
      <c r="G6" s="137"/>
      <c r="H6" s="136" t="s">
        <v>170</v>
      </c>
      <c r="I6" s="137"/>
      <c r="J6" s="137"/>
      <c r="K6" s="137"/>
      <c r="L6" s="137"/>
      <c r="M6" s="137"/>
      <c r="N6" s="137"/>
      <c r="O6" s="138">
        <f>'A1'!I6</f>
        <v>0</v>
      </c>
      <c r="P6" s="139"/>
      <c r="S6" s="46"/>
      <c r="T6" s="46"/>
      <c r="U6" s="46"/>
      <c r="V6" s="46"/>
      <c r="W6" s="46"/>
      <c r="X6" s="46"/>
      <c r="Y6" s="46"/>
      <c r="Z6" s="46"/>
      <c r="AA6" s="46"/>
      <c r="AB6" s="46"/>
    </row>
    <row r="7" spans="1:28" ht="14.25" customHeight="1">
      <c r="A7" s="140" t="s">
        <v>1</v>
      </c>
      <c r="B7" s="142" t="s">
        <v>2</v>
      </c>
      <c r="C7" s="142"/>
      <c r="D7" s="142"/>
      <c r="E7" s="143" t="s">
        <v>89</v>
      </c>
      <c r="F7" s="143"/>
      <c r="G7" s="143"/>
      <c r="H7" s="143"/>
      <c r="I7" s="143"/>
      <c r="J7" s="143"/>
      <c r="K7" s="143"/>
      <c r="L7" s="143"/>
      <c r="M7" s="143"/>
      <c r="N7" s="143"/>
      <c r="O7" s="144" t="s">
        <v>90</v>
      </c>
      <c r="P7" s="145"/>
      <c r="S7" s="46"/>
      <c r="T7" s="46"/>
      <c r="U7" s="46"/>
      <c r="V7" s="46"/>
      <c r="W7" s="46"/>
      <c r="X7" s="46"/>
      <c r="Y7" s="46"/>
      <c r="Z7" s="46"/>
      <c r="AA7" s="46"/>
      <c r="AB7" s="46"/>
    </row>
    <row r="8" spans="1:28" ht="14.25" customHeight="1">
      <c r="A8" s="140"/>
      <c r="B8" s="142"/>
      <c r="C8" s="142"/>
      <c r="D8" s="142"/>
      <c r="E8" s="146" t="s">
        <v>91</v>
      </c>
      <c r="F8" s="147"/>
      <c r="G8" s="146" t="s">
        <v>92</v>
      </c>
      <c r="H8" s="147"/>
      <c r="I8" s="146" t="s">
        <v>93</v>
      </c>
      <c r="J8" s="147"/>
      <c r="K8" s="146" t="s">
        <v>94</v>
      </c>
      <c r="L8" s="147"/>
      <c r="M8" s="146"/>
      <c r="N8" s="147"/>
      <c r="O8" s="144"/>
      <c r="P8" s="145"/>
      <c r="S8" s="46"/>
      <c r="T8" s="46"/>
      <c r="U8" s="46"/>
      <c r="V8" s="46"/>
      <c r="W8" s="46"/>
      <c r="X8" s="46"/>
      <c r="Y8" s="46"/>
      <c r="Z8" s="46"/>
      <c r="AA8" s="46"/>
      <c r="AB8" s="46"/>
    </row>
    <row r="9" spans="1:28">
      <c r="A9" s="140"/>
      <c r="B9" s="142"/>
      <c r="C9" s="142"/>
      <c r="D9" s="142"/>
      <c r="E9" s="48" t="s">
        <v>95</v>
      </c>
      <c r="F9" s="48" t="s">
        <v>96</v>
      </c>
      <c r="G9" s="48" t="s">
        <v>95</v>
      </c>
      <c r="H9" s="48" t="s">
        <v>96</v>
      </c>
      <c r="I9" s="48" t="s">
        <v>95</v>
      </c>
      <c r="J9" s="48" t="s">
        <v>96</v>
      </c>
      <c r="K9" s="48" t="s">
        <v>95</v>
      </c>
      <c r="L9" s="48" t="s">
        <v>96</v>
      </c>
      <c r="M9" s="48" t="s">
        <v>95</v>
      </c>
      <c r="N9" s="48" t="s">
        <v>96</v>
      </c>
      <c r="O9" s="48" t="s">
        <v>95</v>
      </c>
      <c r="P9" s="49" t="s">
        <v>96</v>
      </c>
      <c r="S9" s="46"/>
      <c r="T9" s="46"/>
      <c r="U9" s="46"/>
      <c r="V9" s="46"/>
      <c r="W9" s="46"/>
      <c r="X9" s="46"/>
      <c r="Y9" s="46"/>
      <c r="Z9" s="46"/>
      <c r="AA9" s="46"/>
      <c r="AB9" s="46"/>
    </row>
    <row r="10" spans="1:28" ht="15.75" customHeight="1">
      <c r="A10" s="52">
        <v>1</v>
      </c>
      <c r="B10" s="163" t="str">
        <f>'A1'!C12</f>
        <v>SERVIÇOS INICIAIS</v>
      </c>
      <c r="C10" s="164"/>
      <c r="D10" s="164"/>
      <c r="E10" s="68">
        <f>ROUND(F10*T10,2)</f>
        <v>0</v>
      </c>
      <c r="F10" s="67">
        <v>1</v>
      </c>
      <c r="G10" s="68">
        <f>ROUND(H10*T10,2)</f>
        <v>0</v>
      </c>
      <c r="H10" s="67">
        <v>0</v>
      </c>
      <c r="I10" s="68">
        <f>ROUND(J10*T10,2)</f>
        <v>0</v>
      </c>
      <c r="J10" s="67">
        <v>0</v>
      </c>
      <c r="K10" s="68">
        <f>ROUND(L10*T10,2)</f>
        <v>0</v>
      </c>
      <c r="L10" s="67">
        <v>0</v>
      </c>
      <c r="M10" s="68"/>
      <c r="N10" s="67"/>
      <c r="O10" s="69">
        <f>E10+G10+I10+K10+M10</f>
        <v>0</v>
      </c>
      <c r="P10" s="70">
        <f>F10+H10+J10+L10+N10</f>
        <v>1</v>
      </c>
      <c r="S10" s="46"/>
      <c r="T10" s="55">
        <f>'A1'!M14</f>
        <v>0</v>
      </c>
      <c r="U10" s="46"/>
      <c r="V10" s="46"/>
      <c r="W10" s="46"/>
      <c r="X10" s="46"/>
      <c r="Y10" s="46"/>
      <c r="Z10" s="46"/>
      <c r="AA10" s="46"/>
      <c r="AB10" s="46"/>
    </row>
    <row r="11" spans="1:28" ht="15.75" customHeight="1">
      <c r="A11" s="50">
        <v>2</v>
      </c>
      <c r="B11" s="163" t="str">
        <f>'A1'!C18</f>
        <v>INFRAESTRUTURA</v>
      </c>
      <c r="C11" s="164"/>
      <c r="D11" s="164"/>
      <c r="E11" s="68">
        <f t="shared" ref="E11:E19" si="0">ROUND(F11*T11,2)</f>
        <v>0</v>
      </c>
      <c r="F11" s="67">
        <v>0.8</v>
      </c>
      <c r="G11" s="68">
        <f t="shared" ref="G11:G19" si="1">ROUND(H11*T11,2)</f>
        <v>0</v>
      </c>
      <c r="H11" s="67">
        <v>0.2</v>
      </c>
      <c r="I11" s="68">
        <f t="shared" ref="I11:I19" si="2">ROUND(J11*T11,2)</f>
        <v>0</v>
      </c>
      <c r="J11" s="67">
        <v>0</v>
      </c>
      <c r="K11" s="68">
        <f t="shared" ref="K11:K19" si="3">ROUND(L11*T11,2)</f>
        <v>0</v>
      </c>
      <c r="L11" s="67">
        <v>0</v>
      </c>
      <c r="M11" s="68"/>
      <c r="N11" s="67"/>
      <c r="O11" s="69">
        <f>E11+G11+I11+K11+M11</f>
        <v>0</v>
      </c>
      <c r="P11" s="70">
        <f t="shared" ref="O11:P19" si="4">F11+H11+J11+L11+N11</f>
        <v>1</v>
      </c>
      <c r="S11" s="46"/>
      <c r="T11" s="55">
        <f>'A1'!M23</f>
        <v>0</v>
      </c>
      <c r="U11" s="46"/>
      <c r="V11" s="46"/>
      <c r="W11" s="46"/>
      <c r="X11" s="46"/>
      <c r="Y11" s="46"/>
      <c r="Z11" s="46"/>
      <c r="AA11" s="46"/>
      <c r="AB11" s="46"/>
    </row>
    <row r="12" spans="1:28" ht="15.75" customHeight="1">
      <c r="A12" s="50">
        <v>3</v>
      </c>
      <c r="B12" s="163" t="str">
        <f>'A1'!C25</f>
        <v>SUPRA ESTRUTURA</v>
      </c>
      <c r="C12" s="164"/>
      <c r="D12" s="164"/>
      <c r="E12" s="68">
        <f t="shared" si="0"/>
        <v>0</v>
      </c>
      <c r="F12" s="67">
        <v>0.5</v>
      </c>
      <c r="G12" s="68">
        <f t="shared" si="1"/>
        <v>0</v>
      </c>
      <c r="H12" s="67">
        <v>0.5</v>
      </c>
      <c r="I12" s="68">
        <f t="shared" si="2"/>
        <v>0</v>
      </c>
      <c r="J12" s="67">
        <v>0</v>
      </c>
      <c r="K12" s="68">
        <f t="shared" si="3"/>
        <v>0</v>
      </c>
      <c r="L12" s="67">
        <v>0</v>
      </c>
      <c r="M12" s="68"/>
      <c r="N12" s="67"/>
      <c r="O12" s="69">
        <f t="shared" si="4"/>
        <v>0</v>
      </c>
      <c r="P12" s="70">
        <f>F12+H12+J12+L12+N12</f>
        <v>1</v>
      </c>
      <c r="S12" s="46"/>
      <c r="T12" s="55">
        <f>'A1'!M28</f>
        <v>0</v>
      </c>
      <c r="U12" s="46"/>
      <c r="V12" s="46"/>
      <c r="W12" s="46"/>
      <c r="X12" s="46"/>
      <c r="Y12" s="46"/>
      <c r="Z12" s="46"/>
      <c r="AA12" s="46"/>
      <c r="AB12" s="46"/>
    </row>
    <row r="13" spans="1:28" ht="15.75" customHeight="1">
      <c r="A13" s="50">
        <v>4</v>
      </c>
      <c r="B13" s="163" t="str">
        <f>'A1'!C30</f>
        <v>PAREDES E PAINÉIS</v>
      </c>
      <c r="C13" s="164"/>
      <c r="D13" s="164"/>
      <c r="E13" s="68">
        <f t="shared" si="0"/>
        <v>0</v>
      </c>
      <c r="F13" s="67">
        <v>0.25</v>
      </c>
      <c r="G13" s="68">
        <f t="shared" si="1"/>
        <v>0</v>
      </c>
      <c r="H13" s="67">
        <v>0.55000000000000004</v>
      </c>
      <c r="I13" s="68">
        <f t="shared" si="2"/>
        <v>0</v>
      </c>
      <c r="J13" s="67">
        <v>0.2</v>
      </c>
      <c r="K13" s="68">
        <f t="shared" si="3"/>
        <v>0</v>
      </c>
      <c r="L13" s="67">
        <v>0</v>
      </c>
      <c r="M13" s="68"/>
      <c r="N13" s="67"/>
      <c r="O13" s="69">
        <f t="shared" si="4"/>
        <v>0</v>
      </c>
      <c r="P13" s="70">
        <f>F13+H13+J13+L13+N13</f>
        <v>1</v>
      </c>
      <c r="T13" s="56">
        <f>'A1'!M35</f>
        <v>0</v>
      </c>
    </row>
    <row r="14" spans="1:28" ht="15.75" customHeight="1">
      <c r="A14" s="50">
        <v>5</v>
      </c>
      <c r="B14" s="163" t="str">
        <f>'A1'!C39</f>
        <v>COBERTURA E PROTEÇÕES</v>
      </c>
      <c r="C14" s="164"/>
      <c r="D14" s="164"/>
      <c r="E14" s="68">
        <f t="shared" si="0"/>
        <v>0</v>
      </c>
      <c r="F14" s="67">
        <v>0</v>
      </c>
      <c r="G14" s="68">
        <f t="shared" si="1"/>
        <v>0</v>
      </c>
      <c r="H14" s="67">
        <v>0.2</v>
      </c>
      <c r="I14" s="68">
        <f t="shared" si="2"/>
        <v>0</v>
      </c>
      <c r="J14" s="67">
        <v>0.5</v>
      </c>
      <c r="K14" s="68">
        <f t="shared" si="3"/>
        <v>0</v>
      </c>
      <c r="L14" s="67">
        <v>0.3</v>
      </c>
      <c r="M14" s="68"/>
      <c r="N14" s="67"/>
      <c r="O14" s="69">
        <f t="shared" si="4"/>
        <v>0</v>
      </c>
      <c r="P14" s="70">
        <f>F14+H14+J14+L14+N14</f>
        <v>1</v>
      </c>
      <c r="T14" s="56">
        <f>'A1'!M42</f>
        <v>0</v>
      </c>
    </row>
    <row r="15" spans="1:28" ht="15.75" customHeight="1">
      <c r="A15" s="50">
        <v>6</v>
      </c>
      <c r="B15" s="163" t="str">
        <f>'A1'!C50</f>
        <v>PAVIMENTAÇÕES</v>
      </c>
      <c r="C15" s="164"/>
      <c r="D15" s="164"/>
      <c r="E15" s="68">
        <f t="shared" si="0"/>
        <v>0</v>
      </c>
      <c r="F15" s="67">
        <v>0</v>
      </c>
      <c r="G15" s="68">
        <f t="shared" si="1"/>
        <v>0</v>
      </c>
      <c r="H15" s="67">
        <v>0.1</v>
      </c>
      <c r="I15" s="68">
        <f t="shared" si="2"/>
        <v>0</v>
      </c>
      <c r="J15" s="67">
        <v>0.55000000000000004</v>
      </c>
      <c r="K15" s="68">
        <f>ROUND(L15*T15,2)</f>
        <v>0</v>
      </c>
      <c r="L15" s="67">
        <v>0.35</v>
      </c>
      <c r="M15" s="68"/>
      <c r="N15" s="67"/>
      <c r="O15" s="69">
        <f t="shared" si="4"/>
        <v>0</v>
      </c>
      <c r="P15" s="70">
        <f t="shared" si="4"/>
        <v>1</v>
      </c>
      <c r="T15" s="56">
        <f>'A1'!M54</f>
        <v>0</v>
      </c>
    </row>
    <row r="16" spans="1:28" ht="15.75" customHeight="1">
      <c r="A16" s="50">
        <v>7</v>
      </c>
      <c r="B16" s="163" t="str">
        <f>'A1'!C56</f>
        <v>REVESTIMENTOS</v>
      </c>
      <c r="C16" s="164"/>
      <c r="D16" s="164"/>
      <c r="E16" s="68">
        <f t="shared" si="0"/>
        <v>0</v>
      </c>
      <c r="F16" s="67">
        <v>0.05</v>
      </c>
      <c r="G16" s="68">
        <f t="shared" si="1"/>
        <v>0</v>
      </c>
      <c r="H16" s="67">
        <v>0</v>
      </c>
      <c r="I16" s="68">
        <f t="shared" si="2"/>
        <v>0</v>
      </c>
      <c r="J16" s="67">
        <v>0.3</v>
      </c>
      <c r="K16" s="68">
        <f t="shared" si="3"/>
        <v>0</v>
      </c>
      <c r="L16" s="67">
        <v>0.65</v>
      </c>
      <c r="M16" s="68"/>
      <c r="N16" s="67"/>
      <c r="O16" s="69">
        <f t="shared" si="4"/>
        <v>0</v>
      </c>
      <c r="P16" s="70">
        <f t="shared" si="4"/>
        <v>1</v>
      </c>
      <c r="T16" s="56">
        <f>'A1'!M61</f>
        <v>0</v>
      </c>
    </row>
    <row r="17" spans="1:20" ht="15.75" customHeight="1">
      <c r="A17" s="50">
        <v>8</v>
      </c>
      <c r="B17" s="163" t="str">
        <f>'A1'!C63</f>
        <v>INSTALAÇÕES ELÉTRICAS</v>
      </c>
      <c r="C17" s="164"/>
      <c r="D17" s="164"/>
      <c r="E17" s="68">
        <f t="shared" si="0"/>
        <v>0</v>
      </c>
      <c r="F17" s="67">
        <v>0.1</v>
      </c>
      <c r="G17" s="68">
        <f t="shared" si="1"/>
        <v>0</v>
      </c>
      <c r="H17" s="67">
        <v>0.15</v>
      </c>
      <c r="I17" s="68">
        <f t="shared" si="2"/>
        <v>0</v>
      </c>
      <c r="J17" s="67">
        <v>0.7</v>
      </c>
      <c r="K17" s="68">
        <f t="shared" si="3"/>
        <v>0</v>
      </c>
      <c r="L17" s="67">
        <v>0.05</v>
      </c>
      <c r="M17" s="68"/>
      <c r="N17" s="67"/>
      <c r="O17" s="69">
        <f t="shared" si="4"/>
        <v>0</v>
      </c>
      <c r="P17" s="70">
        <f t="shared" si="4"/>
        <v>1</v>
      </c>
      <c r="T17" s="56">
        <f>'A1'!M66</f>
        <v>0</v>
      </c>
    </row>
    <row r="18" spans="1:20" ht="15.75" customHeight="1">
      <c r="A18" s="50">
        <v>9</v>
      </c>
      <c r="B18" s="165" t="str">
        <f>'A1'!C68</f>
        <v>INSTALAÇÕES PLUVIAIS E CAPTAÇÃO DE AGUAS</v>
      </c>
      <c r="C18" s="166"/>
      <c r="D18" s="166"/>
      <c r="E18" s="68">
        <f t="shared" si="0"/>
        <v>0</v>
      </c>
      <c r="F18" s="67">
        <v>0</v>
      </c>
      <c r="G18" s="68">
        <f t="shared" si="1"/>
        <v>0</v>
      </c>
      <c r="H18" s="67">
        <v>0</v>
      </c>
      <c r="I18" s="68">
        <f t="shared" si="2"/>
        <v>0</v>
      </c>
      <c r="J18" s="67">
        <v>0.4</v>
      </c>
      <c r="K18" s="68">
        <f t="shared" si="3"/>
        <v>0</v>
      </c>
      <c r="L18" s="67">
        <v>0.6</v>
      </c>
      <c r="M18" s="68"/>
      <c r="N18" s="67"/>
      <c r="O18" s="69">
        <f t="shared" si="4"/>
        <v>0</v>
      </c>
      <c r="P18" s="70">
        <f t="shared" si="4"/>
        <v>1</v>
      </c>
      <c r="T18" s="56">
        <f>'A1'!M72</f>
        <v>0</v>
      </c>
    </row>
    <row r="19" spans="1:20" ht="15.75" customHeight="1">
      <c r="A19" s="50">
        <v>10</v>
      </c>
      <c r="B19" s="163" t="str">
        <f>'A1'!C74</f>
        <v>COMPLEMENTARES</v>
      </c>
      <c r="C19" s="164"/>
      <c r="D19" s="164"/>
      <c r="E19" s="68">
        <f t="shared" si="0"/>
        <v>0</v>
      </c>
      <c r="F19" s="67">
        <v>0</v>
      </c>
      <c r="G19" s="68">
        <f t="shared" si="1"/>
        <v>0</v>
      </c>
      <c r="H19" s="67">
        <v>0</v>
      </c>
      <c r="I19" s="68">
        <f t="shared" si="2"/>
        <v>0</v>
      </c>
      <c r="J19" s="67">
        <v>0.3</v>
      </c>
      <c r="K19" s="68">
        <f t="shared" si="3"/>
        <v>0</v>
      </c>
      <c r="L19" s="67">
        <v>0.7</v>
      </c>
      <c r="M19" s="68"/>
      <c r="N19" s="67"/>
      <c r="O19" s="69">
        <f t="shared" si="4"/>
        <v>0</v>
      </c>
      <c r="P19" s="70">
        <f t="shared" si="4"/>
        <v>1</v>
      </c>
      <c r="T19" s="56">
        <f>'A1'!M76</f>
        <v>0</v>
      </c>
    </row>
    <row r="20" spans="1:20" ht="15.75" customHeight="1">
      <c r="A20" s="50"/>
      <c r="B20" s="163"/>
      <c r="C20" s="164"/>
      <c r="D20" s="164"/>
      <c r="E20" s="68"/>
      <c r="F20" s="59"/>
      <c r="G20" s="58"/>
      <c r="H20" s="59"/>
      <c r="I20" s="68"/>
      <c r="J20" s="59"/>
      <c r="K20" s="68"/>
      <c r="L20" s="59"/>
      <c r="M20" s="68"/>
      <c r="N20" s="59"/>
      <c r="O20" s="60"/>
      <c r="P20" s="71"/>
      <c r="T20" s="56"/>
    </row>
    <row r="21" spans="1:20" s="51" customFormat="1" ht="15.75" customHeight="1">
      <c r="A21" s="176" t="s">
        <v>97</v>
      </c>
      <c r="B21" s="143"/>
      <c r="C21" s="143"/>
      <c r="D21" s="143"/>
      <c r="E21" s="61">
        <f>ROUND(SUM(E10:E20),2)</f>
        <v>0</v>
      </c>
      <c r="F21" s="62">
        <f>IF($O$21&lt;&gt;0,E21*100/$O$21,0)</f>
        <v>0</v>
      </c>
      <c r="G21" s="61">
        <f>ROUND(SUM(G10:G20),2)</f>
        <v>0</v>
      </c>
      <c r="H21" s="62">
        <f>IF($O$21&lt;&gt;0,G21*100/$O$21,0)</f>
        <v>0</v>
      </c>
      <c r="I21" s="61">
        <f>ROUND(SUM(I10:I20),2)</f>
        <v>0</v>
      </c>
      <c r="J21" s="62">
        <f>IF($O$21&lt;&gt;0,I21*100/$O$21,0)</f>
        <v>0</v>
      </c>
      <c r="K21" s="61">
        <f>ROUND(SUM(K10:K20),2)</f>
        <v>0</v>
      </c>
      <c r="L21" s="62">
        <f>IF($O$21&lt;&gt;0,K21*100/$O$21,0)</f>
        <v>0</v>
      </c>
      <c r="M21" s="61"/>
      <c r="N21" s="62"/>
      <c r="O21" s="60">
        <f>E21+G21+I21+K21+M21</f>
        <v>0</v>
      </c>
      <c r="P21" s="72">
        <f>F21+H21+J21+L21+N21</f>
        <v>0</v>
      </c>
      <c r="T21" s="57"/>
    </row>
    <row r="22" spans="1:20" s="51" customFormat="1" ht="15.75" customHeight="1" thickBot="1">
      <c r="A22" s="177" t="s">
        <v>98</v>
      </c>
      <c r="B22" s="178"/>
      <c r="C22" s="178"/>
      <c r="D22" s="178"/>
      <c r="E22" s="63">
        <f>E21</f>
        <v>0</v>
      </c>
      <c r="F22" s="64">
        <f>F21</f>
        <v>0</v>
      </c>
      <c r="G22" s="63">
        <f t="shared" ref="G22:L22" si="5">E22+G21</f>
        <v>0</v>
      </c>
      <c r="H22" s="64">
        <f>F22+H21</f>
        <v>0</v>
      </c>
      <c r="I22" s="63">
        <f t="shared" si="5"/>
        <v>0</v>
      </c>
      <c r="J22" s="64">
        <f t="shared" si="5"/>
        <v>0</v>
      </c>
      <c r="K22" s="63">
        <f t="shared" si="5"/>
        <v>0</v>
      </c>
      <c r="L22" s="64">
        <f t="shared" si="5"/>
        <v>0</v>
      </c>
      <c r="M22" s="63"/>
      <c r="N22" s="64"/>
      <c r="O22" s="65"/>
      <c r="P22" s="66"/>
      <c r="T22" s="56">
        <f>SUM(T10:T19)</f>
        <v>0</v>
      </c>
    </row>
    <row r="23" spans="1:20" ht="23.25" customHeight="1">
      <c r="A23" s="179" t="s">
        <v>102</v>
      </c>
      <c r="B23" s="180"/>
      <c r="C23" s="180"/>
      <c r="D23" s="181"/>
      <c r="E23" s="185" t="s">
        <v>174</v>
      </c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3"/>
    </row>
    <row r="24" spans="1:20" ht="23.25" customHeight="1">
      <c r="A24" s="182"/>
      <c r="B24" s="183"/>
      <c r="C24" s="183"/>
      <c r="D24" s="184"/>
      <c r="E24" s="170" t="s">
        <v>175</v>
      </c>
      <c r="F24" s="171"/>
      <c r="G24" s="171"/>
      <c r="H24" s="171"/>
      <c r="I24" s="171"/>
      <c r="J24" s="171"/>
      <c r="K24" s="171"/>
      <c r="L24" s="171"/>
      <c r="M24" s="171"/>
      <c r="N24" s="171"/>
      <c r="O24" s="171"/>
      <c r="P24" s="174"/>
    </row>
    <row r="25" spans="1:20" ht="16.5" customHeight="1">
      <c r="A25" s="167"/>
      <c r="B25" s="167"/>
      <c r="C25" s="167"/>
      <c r="D25" s="167"/>
      <c r="E25" s="167"/>
      <c r="F25" s="167"/>
      <c r="G25" s="167"/>
      <c r="H25" s="167"/>
      <c r="I25" s="167"/>
      <c r="J25" s="167"/>
      <c r="K25" s="168"/>
      <c r="L25" s="168"/>
      <c r="M25" s="168"/>
      <c r="N25" s="168"/>
      <c r="O25" s="168"/>
      <c r="P25" s="168"/>
    </row>
    <row r="26" spans="1:20" ht="16.5" customHeight="1">
      <c r="A26" s="169"/>
      <c r="B26" s="169"/>
      <c r="C26" s="169"/>
      <c r="D26" s="169"/>
      <c r="E26" s="169"/>
      <c r="F26" s="169"/>
      <c r="G26" s="169"/>
      <c r="H26" s="169"/>
      <c r="I26" s="169"/>
      <c r="J26" s="169"/>
      <c r="K26" s="169"/>
      <c r="L26" s="169"/>
      <c r="M26" s="169"/>
      <c r="N26" s="169"/>
      <c r="O26" s="169"/>
      <c r="P26" s="169"/>
    </row>
    <row r="27" spans="1:20" ht="6.75" customHeight="1">
      <c r="A27" s="175"/>
      <c r="B27" s="175"/>
      <c r="C27" s="175"/>
      <c r="D27" s="175"/>
      <c r="E27" s="175"/>
      <c r="F27" s="175"/>
      <c r="G27" s="175"/>
      <c r="H27" s="175"/>
      <c r="I27" s="175"/>
      <c r="J27" s="175"/>
      <c r="K27" s="175"/>
      <c r="L27" s="175"/>
      <c r="M27" s="175"/>
      <c r="N27" s="175"/>
      <c r="O27" s="175"/>
      <c r="P27" s="175"/>
    </row>
    <row r="28" spans="1:20">
      <c r="A28" s="169"/>
      <c r="B28" s="169"/>
      <c r="C28" s="169"/>
      <c r="D28" s="169"/>
      <c r="E28" s="169"/>
      <c r="F28" s="169"/>
      <c r="G28" s="169"/>
      <c r="H28" s="169"/>
      <c r="I28" s="169"/>
      <c r="J28" s="169"/>
      <c r="K28" s="169"/>
      <c r="L28" s="169"/>
      <c r="M28" s="169"/>
      <c r="N28" s="169"/>
      <c r="O28" s="169"/>
      <c r="P28" s="169"/>
    </row>
  </sheetData>
  <mergeCells count="46">
    <mergeCell ref="A27:P27"/>
    <mergeCell ref="A28:P28"/>
    <mergeCell ref="B20:D20"/>
    <mergeCell ref="A21:D21"/>
    <mergeCell ref="A22:D22"/>
    <mergeCell ref="A23:D23"/>
    <mergeCell ref="A24:D24"/>
    <mergeCell ref="E23:J23"/>
    <mergeCell ref="B18:D18"/>
    <mergeCell ref="B19:D19"/>
    <mergeCell ref="A25:P25"/>
    <mergeCell ref="A26:P26"/>
    <mergeCell ref="E24:J24"/>
    <mergeCell ref="K23:P23"/>
    <mergeCell ref="K24:P24"/>
    <mergeCell ref="B12:D12"/>
    <mergeCell ref="B13:D13"/>
    <mergeCell ref="B14:D14"/>
    <mergeCell ref="B15:D15"/>
    <mergeCell ref="B16:D16"/>
    <mergeCell ref="B17:D17"/>
    <mergeCell ref="G8:H8"/>
    <mergeCell ref="I8:J8"/>
    <mergeCell ref="K8:L8"/>
    <mergeCell ref="M8:N8"/>
    <mergeCell ref="B10:D10"/>
    <mergeCell ref="B11:D11"/>
    <mergeCell ref="Y1:Y2"/>
    <mergeCell ref="A2:N2"/>
    <mergeCell ref="S2:X2"/>
    <mergeCell ref="A3:N3"/>
    <mergeCell ref="O3:P4"/>
    <mergeCell ref="S3:X3"/>
    <mergeCell ref="A4:N4"/>
    <mergeCell ref="A1:N1"/>
    <mergeCell ref="O1:P2"/>
    <mergeCell ref="A6:G6"/>
    <mergeCell ref="H6:N6"/>
    <mergeCell ref="A5:N5"/>
    <mergeCell ref="O6:P6"/>
    <mergeCell ref="A7:A9"/>
    <mergeCell ref="S1:X1"/>
    <mergeCell ref="B7:D9"/>
    <mergeCell ref="E7:N7"/>
    <mergeCell ref="O7:P8"/>
    <mergeCell ref="E8:F8"/>
  </mergeCells>
  <pageMargins left="0.51181102362204722" right="0.35433070866141736" top="0.78740157480314965" bottom="0.5118110236220472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6</vt:i4>
      </vt:variant>
    </vt:vector>
  </HeadingPairs>
  <TitlesOfParts>
    <vt:vector size="8" baseType="lpstr">
      <vt:lpstr>A1</vt:lpstr>
      <vt:lpstr>A2</vt:lpstr>
      <vt:lpstr>'A1'!Area_de_impressao</vt:lpstr>
      <vt:lpstr>'A2'!Area_de_impressao</vt:lpstr>
      <vt:lpstr>'A1'!Texto16</vt:lpstr>
      <vt:lpstr>'A1'!Texto3</vt:lpstr>
      <vt:lpstr>'A1'!Texto4</vt:lpstr>
      <vt:lpstr>'A1'!Texto5</vt:lpstr>
    </vt:vector>
  </TitlesOfParts>
  <Company>Prefeirura Blumenau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Prefeirura Blumenau</dc:creator>
  <cp:lastModifiedBy>Ricardo</cp:lastModifiedBy>
  <cp:lastPrinted>2013-10-31T11:39:32Z</cp:lastPrinted>
  <dcterms:created xsi:type="dcterms:W3CDTF">2003-10-24T18:12:58Z</dcterms:created>
  <dcterms:modified xsi:type="dcterms:W3CDTF">2014-05-13T13:46:24Z</dcterms:modified>
</cp:coreProperties>
</file>